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01 xlookup-multiple-criteria" sheetId="2" state="visible" r:id="rId2"/>
    <sheet xmlns:r="http://schemas.openxmlformats.org/officeDocument/2006/relationships" name="02 index-match-multiple-criter" sheetId="3" state="visible" r:id="rId3"/>
    <sheet xmlns:r="http://schemas.openxmlformats.org/officeDocument/2006/relationships" name="03 two-way-lookup-index-match" sheetId="4" state="visible" r:id="rId4"/>
    <sheet xmlns:r="http://schemas.openxmlformats.org/officeDocument/2006/relationships" name="04 lookup-value-to-the-left" sheetId="5" state="visible" r:id="rId5"/>
    <sheet xmlns:r="http://schemas.openxmlformats.org/officeDocument/2006/relationships" name="05 xlookup-last-match" sheetId="6" state="visible" r:id="rId6"/>
    <sheet xmlns:r="http://schemas.openxmlformats.org/officeDocument/2006/relationships" name="06 lookup-range-of-values-tier" sheetId="7" state="visible" r:id="rId7"/>
    <sheet xmlns:r="http://schemas.openxmlformats.org/officeDocument/2006/relationships" name="07 case-sensitive-lookup" sheetId="8" state="visible" r:id="rId8"/>
    <sheet xmlns:r="http://schemas.openxmlformats.org/officeDocument/2006/relationships" name="08 filter-multiple-criteria" sheetId="9" state="visible" r:id="rId9"/>
    <sheet xmlns:r="http://schemas.openxmlformats.org/officeDocument/2006/relationships" name="09 unique-sorted-list" sheetId="10" state="visible" r:id="rId10"/>
    <sheet xmlns:r="http://schemas.openxmlformats.org/officeDocument/2006/relationships" name="10 sortby-multiple-columns" sheetId="11" state="visible" r:id="rId11"/>
    <sheet xmlns:r="http://schemas.openxmlformats.org/officeDocument/2006/relationships" name="11 sequence-of-dates" sheetId="12" state="visible" r:id="rId12"/>
    <sheet xmlns:r="http://schemas.openxmlformats.org/officeDocument/2006/relationships" name="12 let-function-example" sheetId="13" state="visible" r:id="rId13"/>
    <sheet xmlns:r="http://schemas.openxmlformats.org/officeDocument/2006/relationships" name="13 lambda-custom-function" sheetId="14" state="visible" r:id="rId14"/>
    <sheet xmlns:r="http://schemas.openxmlformats.org/officeDocument/2006/relationships" name="14 top-n-values-with-names" sheetId="15" state="visible" r:id="rId15"/>
    <sheet xmlns:r="http://schemas.openxmlformats.org/officeDocument/2006/relationships" name="15 textsplit-split-text-by-del" sheetId="16" state="visible" r:id="rId16"/>
    <sheet xmlns:r="http://schemas.openxmlformats.org/officeDocument/2006/relationships" name="16 textbefore-textafter" sheetId="17" state="visible" r:id="rId17"/>
    <sheet xmlns:r="http://schemas.openxmlformats.org/officeDocument/2006/relationships" name="17 extract-numbers-from-text" sheetId="18" state="visible" r:id="rId18"/>
    <sheet xmlns:r="http://schemas.openxmlformats.org/officeDocument/2006/relationships" name="18 extract-text-between-charac" sheetId="19" state="visible" r:id="rId19"/>
    <sheet xmlns:r="http://schemas.openxmlformats.org/officeDocument/2006/relationships" name="19 regexextract-google-sheets" sheetId="20" state="visible" r:id="rId20"/>
    <sheet xmlns:r="http://schemas.openxmlformats.org/officeDocument/2006/relationships" name="20 regexmatch-filter-google-sh" sheetId="21" state="visible" r:id="rId21"/>
    <sheet xmlns:r="http://schemas.openxmlformats.org/officeDocument/2006/relationships" name="21 count-words-in-cell" sheetId="22" state="visible" r:id="rId22"/>
    <sheet xmlns:r="http://schemas.openxmlformats.org/officeDocument/2006/relationships" name="22 extract-last-word" sheetId="23" state="visible" r:id="rId23"/>
    <sheet xmlns:r="http://schemas.openxmlformats.org/officeDocument/2006/relationships" name="23 networkdays-excluding-holid" sheetId="24" state="visible" r:id="rId24"/>
    <sheet xmlns:r="http://schemas.openxmlformats.org/officeDocument/2006/relationships" name="24 networkdays-intl-custom-wee" sheetId="25" state="visible" r:id="rId25"/>
    <sheet xmlns:r="http://schemas.openxmlformats.org/officeDocument/2006/relationships" name="25 workday-add-business-days" sheetId="26" state="visible" r:id="rId26"/>
    <sheet xmlns:r="http://schemas.openxmlformats.org/officeDocument/2006/relationships" name="26 calculate-age-from-date-of-" sheetId="27" state="visible" r:id="rId27"/>
    <sheet xmlns:r="http://schemas.openxmlformats.org/officeDocument/2006/relationships" name="27 fiscal-quarter-and-year-for" sheetId="28" state="visible" r:id="rId28"/>
    <sheet xmlns:r="http://schemas.openxmlformats.org/officeDocument/2006/relationships" name="28 eomonth-first-last-day-of-m" sheetId="29" state="visible" r:id="rId29"/>
    <sheet xmlns:r="http://schemas.openxmlformats.org/officeDocument/2006/relationships" name="29 add-months-to-date" sheetId="30" state="visible" r:id="rId30"/>
    <sheet xmlns:r="http://schemas.openxmlformats.org/officeDocument/2006/relationships" name="30 iso-week-number" sheetId="31" state="visible" r:id="rId31"/>
    <sheet xmlns:r="http://schemas.openxmlformats.org/officeDocument/2006/relationships" name="31 overnight-shift-hours" sheetId="32" state="visible" r:id="rId32"/>
    <sheet xmlns:r="http://schemas.openxmlformats.org/officeDocument/2006/relationships" name="32 pmt-loan-payment-formula" sheetId="33" state="visible" r:id="rId33"/>
    <sheet xmlns:r="http://schemas.openxmlformats.org/officeDocument/2006/relationships" name="33 loan-amortization-schedule-" sheetId="34" state="visible" r:id="rId34"/>
    <sheet xmlns:r="http://schemas.openxmlformats.org/officeDocument/2006/relationships" name="34 total-interest-paid-on-loan" sheetId="35" state="visible" r:id="rId35"/>
    <sheet xmlns:r="http://schemas.openxmlformats.org/officeDocument/2006/relationships" name="35 irr-and-xirr" sheetId="36" state="visible" r:id="rId36"/>
    <sheet xmlns:r="http://schemas.openxmlformats.org/officeDocument/2006/relationships" name="36 npv-formula" sheetId="37" state="visible" r:id="rId37"/>
    <sheet xmlns:r="http://schemas.openxmlformats.org/officeDocument/2006/relationships" name="37 cagr-formula" sheetId="38" state="visible" r:id="rId38"/>
    <sheet xmlns:r="http://schemas.openxmlformats.org/officeDocument/2006/relationships" name="38 compound-interest-formula" sheetId="39" state="visible" r:id="rId39"/>
    <sheet xmlns:r="http://schemas.openxmlformats.org/officeDocument/2006/relationships" name="39 compound-interest-with-mont" sheetId="40" state="visible" r:id="rId40"/>
    <sheet xmlns:r="http://schemas.openxmlformats.org/officeDocument/2006/relationships" name="40 savings-goal-monthly-amount" sheetId="41" state="visible" r:id="rId41"/>
    <sheet xmlns:r="http://schemas.openxmlformats.org/officeDocument/2006/relationships" name="41 apr-to-apy-effective-rate" sheetId="42" state="visible" r:id="rId42"/>
    <sheet xmlns:r="http://schemas.openxmlformats.org/officeDocument/2006/relationships" name="42 sumifs-date-range" sheetId="43" state="visible" r:id="rId43"/>
    <sheet xmlns:r="http://schemas.openxmlformats.org/officeDocument/2006/relationships" name="43 sum-by-month-sumifs" sheetId="44" state="visible" r:id="rId44"/>
    <sheet xmlns:r="http://schemas.openxmlformats.org/officeDocument/2006/relationships" name="44 sumifs-multiple-criteria-sa" sheetId="45" state="visible" r:id="rId45"/>
    <sheet xmlns:r="http://schemas.openxmlformats.org/officeDocument/2006/relationships" name="45 count-unique-with-criteria" sheetId="46" state="visible" r:id="rId46"/>
    <sheet xmlns:r="http://schemas.openxmlformats.org/officeDocument/2006/relationships" name="46 running-total-formula" sheetId="47" state="visible" r:id="rId47"/>
    <sheet xmlns:r="http://schemas.openxmlformats.org/officeDocument/2006/relationships" name="47 weighted-average-formula" sheetId="48" state="visible" r:id="rId48"/>
    <sheet xmlns:r="http://schemas.openxmlformats.org/officeDocument/2006/relationships" name="48 countifs-between-two-number" sheetId="49" state="visible" r:id="rId49"/>
    <sheet xmlns:r="http://schemas.openxmlformats.org/officeDocument/2006/relationships" name="49 rank-with-criteria" sheetId="50" state="visible" r:id="rId50"/>
    <sheet xmlns:r="http://schemas.openxmlformats.org/officeDocument/2006/relationships" name="50 sum-visible-cells-only" sheetId="51" state="visible" r:id="rId51"/>
    <sheet xmlns:r="http://schemas.openxmlformats.org/officeDocument/2006/relationships" name="51 remove-duplicates-formula" sheetId="52" state="visible" r:id="rId52"/>
    <sheet xmlns:r="http://schemas.openxmlformats.org/officeDocument/2006/relationships" name="52 find-duplicates-formula" sheetId="53" state="visible" r:id="rId53"/>
    <sheet xmlns:r="http://schemas.openxmlformats.org/officeDocument/2006/relationships" name="53 trim-clean-remove-spaces" sheetId="54" state="visible" r:id="rId54"/>
    <sheet xmlns:r="http://schemas.openxmlformats.org/officeDocument/2006/relationships" name="54 split-first-and-last-name" sheetId="55" state="visible" r:id="rId55"/>
    <sheet xmlns:r="http://schemas.openxmlformats.org/officeDocument/2006/relationships" name="55 convert-text-to-numbers" sheetId="56" state="visible" r:id="rId56"/>
    <sheet xmlns:r="http://schemas.openxmlformats.org/officeDocument/2006/relationships" name="56 add-leading-zeros" sheetId="57" state="visible" r:id="rId57"/>
    <sheet xmlns:r="http://schemas.openxmlformats.org/officeDocument/2006/relationships" name="57 combine-cells-with-textjoin" sheetId="58" state="visible" r:id="rId58"/>
    <sheet xmlns:r="http://schemas.openxmlformats.org/officeDocument/2006/relationships" name="58 position-size-formula" sheetId="59" state="visible" r:id="rId59"/>
    <sheet xmlns:r="http://schemas.openxmlformats.org/officeDocument/2006/relationships" name="59 profit-and-loss-percentage" sheetId="60" state="visible" r:id="rId60"/>
    <sheet xmlns:r="http://schemas.openxmlformats.org/officeDocument/2006/relationships" name="60 max-drawdown-formula" sheetId="61" state="visible" r:id="rId61"/>
    <sheet xmlns:r="http://schemas.openxmlformats.org/officeDocument/2006/relationships" name="61 moving-average-formula" sheetId="62" state="visible" r:id="rId62"/>
    <sheet xmlns:r="http://schemas.openxmlformats.org/officeDocument/2006/relationships" name="62 win-rate-expectancy-profit-" sheetId="63" state="visible" r:id="rId63"/>
    <sheet xmlns:r="http://schemas.openxmlformats.org/officeDocument/2006/relationships" name="63 risk-reward-ratio-and-r-mul" sheetId="64" state="visible" r:id="rId64"/>
    <sheet xmlns:r="http://schemas.openxmlformats.org/officeDocument/2006/relationships" name="64 average-entry-price-dca" sheetId="65" state="visible" r:id="rId65"/>
    <sheet xmlns:r="http://schemas.openxmlformats.org/officeDocument/2006/relationships" name="65 profit-margin-formula" sheetId="66" state="visible" r:id="rId66"/>
    <sheet xmlns:r="http://schemas.openxmlformats.org/officeDocument/2006/relationships" name="66 markup-and-price-from-margi" sheetId="67" state="visible" r:id="rId67"/>
    <sheet xmlns:r="http://schemas.openxmlformats.org/officeDocument/2006/relationships" name="67 break-even-formula" sheetId="68" state="visible" r:id="rId68"/>
    <sheet xmlns:r="http://schemas.openxmlformats.org/officeDocument/2006/relationships" name="68 vat-formula-add-remove" sheetId="69" state="visible" r:id="rId69"/>
    <sheet xmlns:r="http://schemas.openxmlformats.org/officeDocument/2006/relationships" name="69 percentage-change-formula" sheetId="70" state="visible" r:id="rId70"/>
    <sheet xmlns:r="http://schemas.openxmlformats.org/officeDocument/2006/relationships" name="70 percentage-of-total" sheetId="71" state="visible" r:id="rId7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color rgb="001F3B33"/>
      <sz val="16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B33"/>
      </patternFill>
    </fill>
    <fill>
      <patternFill patternType="solid">
        <fgColor rgb="00E4E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10" fontId="0" fillId="3" borderId="0" pivotButton="0" quotePrefix="0" xfId="0"/>
    <xf numFmtId="165" fontId="0" fillId="3" borderId="0" pivotButton="0" quotePrefix="0" xfId="0"/>
    <xf numFmtId="10" fontId="0" fillId="0" borderId="0" pivotButton="0" quotePrefix="0" xfId="0"/>
    <xf numFmtId="165" fontId="0" fillId="0" borderId="0" pivotButton="0" quotePrefix="0" xfId="0"/>
    <xf numFmtId="21" fontId="0" fillId="0" borderId="0" pivotButton="0" quotePrefix="0" xfId="0"/>
    <xf numFmtId="20" fontId="0" fillId="3" borderId="0" pivotButton="0" quotePrefix="0" xfId="0"/>
    <xf numFmtId="2" fontId="0" fillId="3" borderId="0" pivotButton="0" quotePrefix="0" xfId="0"/>
    <xf numFmtId="20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styles" Target="styles.xml" Id="rId72"/><Relationship Type="http://schemas.openxmlformats.org/officeDocument/2006/relationships/theme" Target="theme/theme1.xml" Id="rId7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48" customWidth="1" min="3" max="3"/>
    <col width="70" customWidth="1" min="4" max="4"/>
    <col width="34" customWidth="1" min="5" max="5"/>
    <col width="34" customWidth="1" min="6" max="6"/>
    <col width="60" customWidth="1" min="7" max="7"/>
  </cols>
  <sheetData>
    <row r="1">
      <c r="A1" s="1" t="inlineStr">
        <is>
          <t>Gosuoo hard formulas cheat sheet</t>
        </is>
      </c>
    </row>
    <row r="2">
      <c r="A2" t="inlineStr">
        <is>
          <t>Every example below was recalculated in LibreOffice Calc and checked against the expected result. Excel 365-only and Google Sheets-only formulas are included as text (marked) because LibreOffice cannot run them.</t>
        </is>
      </c>
    </row>
    <row r="3">
      <c r="A3" t="inlineStr">
        <is>
          <t>Online library with explanations: https://gosuoo.com/formulas  ·  Ready-made templates: https://payhip.com/b/8pio7 (all 8 templates, $39)</t>
        </is>
      </c>
    </row>
    <row r="5">
      <c r="A5" s="2" t="inlineStr">
        <is>
          <t>#</t>
        </is>
      </c>
      <c r="B5" s="2" t="inlineStr">
        <is>
          <t>Category</t>
        </is>
      </c>
      <c r="C5" s="2" t="inlineStr">
        <is>
          <t>Formula page</t>
        </is>
      </c>
      <c r="D5" s="2" t="inlineStr">
        <is>
          <t>Main formula</t>
        </is>
      </c>
      <c r="E5" s="2" t="inlineStr">
        <is>
          <t>Works in</t>
        </is>
      </c>
      <c r="F5" s="2" t="inlineStr">
        <is>
          <t>Sheet</t>
        </is>
      </c>
      <c r="G5" s="2" t="inlineStr">
        <is>
          <t>URL</t>
        </is>
      </c>
    </row>
    <row r="6">
      <c r="A6" t="n">
        <v>1</v>
      </c>
      <c r="B6" t="inlineStr">
        <is>
          <t>Lookup</t>
        </is>
      </c>
      <c r="C6" t="inlineStr">
        <is>
          <t>XLOOKUP with multiple criteria</t>
        </is>
      </c>
      <c r="D6" t="inlineStr">
        <is>
          <t>=XLOOKUP(1,(A2:A7=B9)*(B2:B7=B10),C2:C7,"Not found")</t>
        </is>
      </c>
      <c r="E6" t="inlineStr">
        <is>
          <t>Excel 365 / Excel 2021+</t>
        </is>
      </c>
      <c r="F6" t="inlineStr">
        <is>
          <t>01 xlookup-multiple-criteria</t>
        </is>
      </c>
      <c r="G6" t="inlineStr">
        <is>
          <t>https://gosuoo.com/formulas/xlookup-multiple-criteria/</t>
        </is>
      </c>
    </row>
    <row r="7">
      <c r="A7" t="n">
        <v>2</v>
      </c>
      <c r="B7" t="inlineStr">
        <is>
          <t>Lookup</t>
        </is>
      </c>
      <c r="C7" t="inlineStr">
        <is>
          <t>INDEX MATCH with multiple criteria</t>
        </is>
      </c>
      <c r="D7" t="inlineStr">
        <is>
          <t>=INDEX(C2:C7,MATCH(1,(A2:A7=B9)*(B2:B7=B10),0))</t>
        </is>
      </c>
      <c r="E7" t="inlineStr">
        <is>
          <t>All Excel versions (Ctrl+Shift+Enter in Excel 2019 and older)</t>
        </is>
      </c>
      <c r="F7" t="inlineStr">
        <is>
          <t>02 index-match-multiple-criter</t>
        </is>
      </c>
      <c r="G7" t="inlineStr">
        <is>
          <t>https://gosuoo.com/formulas/index-match-multiple-criteria/</t>
        </is>
      </c>
    </row>
    <row r="8">
      <c r="A8" t="n">
        <v>3</v>
      </c>
      <c r="B8" t="inlineStr">
        <is>
          <t>Lookup</t>
        </is>
      </c>
      <c r="C8" t="inlineStr">
        <is>
          <t>Two-way lookup in Excel (INDEX MATCH MATCH)</t>
        </is>
      </c>
      <c r="D8" t="inlineStr">
        <is>
          <t>=INDEX(B2:E5,MATCH(B7,A2:A5,0),MATCH(B8,B1:E1,0))</t>
        </is>
      </c>
      <c r="E8" t="inlineStr">
        <is>
          <t>All Excel versions; XLOOKUP version needs Excel 365/2021</t>
        </is>
      </c>
      <c r="F8" t="inlineStr">
        <is>
          <t>03 two-way-lookup-index-match</t>
        </is>
      </c>
      <c r="G8" t="inlineStr">
        <is>
          <t>https://gosuoo.com/formulas/two-way-lookup-index-match/</t>
        </is>
      </c>
    </row>
    <row r="9">
      <c r="A9" t="n">
        <v>4</v>
      </c>
      <c r="B9" t="inlineStr">
        <is>
          <t>Lookup</t>
        </is>
      </c>
      <c r="C9" t="inlineStr">
        <is>
          <t>VLOOKUP to the left (return a value from a column on the left)</t>
        </is>
      </c>
      <c r="D9" t="inlineStr">
        <is>
          <t>=INDEX(A2:A5,MATCH(B7,C2:C5,0))</t>
        </is>
      </c>
      <c r="E9" t="inlineStr">
        <is>
          <t>All Excel versions; XLOOKUP needs Excel 365/2021</t>
        </is>
      </c>
      <c r="F9" t="inlineStr">
        <is>
          <t>04 lookup-value-to-the-left</t>
        </is>
      </c>
      <c r="G9" t="inlineStr">
        <is>
          <t>https://gosuoo.com/formulas/lookup-value-to-the-left/</t>
        </is>
      </c>
    </row>
    <row r="10">
      <c r="A10" t="n">
        <v>5</v>
      </c>
      <c r="B10" t="inlineStr">
        <is>
          <t>Lookup</t>
        </is>
      </c>
      <c r="C10" t="inlineStr">
        <is>
          <t>Find the last match in Excel (XLOOKUP last value)</t>
        </is>
      </c>
      <c r="D10" t="inlineStr">
        <is>
          <t>=XLOOKUP(B9,B2:B7,C2:C7,"Not found",0,-1)</t>
        </is>
      </c>
      <c r="E10" t="inlineStr">
        <is>
          <t>Excel 365/2021 (XLOOKUP); LOOKUP version works in all Excel</t>
        </is>
      </c>
      <c r="F10" t="inlineStr">
        <is>
          <t>05 xlookup-last-match</t>
        </is>
      </c>
      <c r="G10" t="inlineStr">
        <is>
          <t>https://gosuoo.com/formulas/xlookup-last-match/</t>
        </is>
      </c>
    </row>
    <row r="11">
      <c r="A11" t="n">
        <v>6</v>
      </c>
      <c r="B11" t="inlineStr">
        <is>
          <t>Lookup</t>
        </is>
      </c>
      <c r="C11" t="inlineStr">
        <is>
          <t>Excel lookup within a range of values (tiered rates)</t>
        </is>
      </c>
      <c r="D11" t="inlineStr">
        <is>
          <t>=VLOOKUP(B7,A2:B5,2,TRUE)</t>
        </is>
      </c>
      <c r="E11" t="inlineStr">
        <is>
          <t>All Excel versions; XLOOKUP needs Excel 365/2021</t>
        </is>
      </c>
      <c r="F11" t="inlineStr">
        <is>
          <t>06 lookup-range-of-values-tier</t>
        </is>
      </c>
      <c r="G11" t="inlineStr">
        <is>
          <t>https://gosuoo.com/formulas/lookup-range-of-values-tiers/</t>
        </is>
      </c>
    </row>
    <row r="12">
      <c r="A12" t="n">
        <v>7</v>
      </c>
      <c r="B12" t="inlineStr">
        <is>
          <t>Lookup</t>
        </is>
      </c>
      <c r="C12" t="inlineStr">
        <is>
          <t>Case-sensitive lookup in Excel</t>
        </is>
      </c>
      <c r="D12" t="inlineStr">
        <is>
          <t>=INDEX(B2:B4,MATCH(TRUE,EXACT(A2:A4,B6),0))</t>
        </is>
      </c>
      <c r="E12" t="inlineStr">
        <is>
          <t>All Excel versions (Ctrl+Shift+Enter in 2019 and older)</t>
        </is>
      </c>
      <c r="F12" t="inlineStr">
        <is>
          <t>07 case-sensitive-lookup</t>
        </is>
      </c>
      <c r="G12" t="inlineStr">
        <is>
          <t>https://gosuoo.com/formulas/case-sensitive-lookup/</t>
        </is>
      </c>
    </row>
    <row r="13">
      <c r="A13" t="n">
        <v>8</v>
      </c>
      <c r="B13" t="inlineStr">
        <is>
          <t>Dynamic arrays</t>
        </is>
      </c>
      <c r="C13" t="inlineStr">
        <is>
          <t>Excel FILTER function with multiple criteria</t>
        </is>
      </c>
      <c r="D13" t="inlineStr">
        <is>
          <t>=FILTER(A2:C8,(B2:B8="East")*(C2:C8&gt;100),"No match")</t>
        </is>
      </c>
      <c r="E13" t="inlineStr">
        <is>
          <t>Excel 365 / Excel 2021+</t>
        </is>
      </c>
      <c r="F13" t="inlineStr">
        <is>
          <t>08 filter-multiple-criteria</t>
        </is>
      </c>
      <c r="G13" t="inlineStr">
        <is>
          <t>https://gosuoo.com/formulas/filter-multiple-criteria/</t>
        </is>
      </c>
    </row>
    <row r="14">
      <c r="A14" t="n">
        <v>9</v>
      </c>
      <c r="B14" t="inlineStr">
        <is>
          <t>Dynamic arrays</t>
        </is>
      </c>
      <c r="C14" t="inlineStr">
        <is>
          <t>Excel formula for a sorted unique list</t>
        </is>
      </c>
      <c r="D14" t="inlineStr">
        <is>
          <t>=SORT(UNIQUE(A2:A9))</t>
        </is>
      </c>
      <c r="E14" t="inlineStr">
        <is>
          <t>Excel 365 / Excel 2021+; Google Sheets</t>
        </is>
      </c>
      <c r="F14" t="inlineStr">
        <is>
          <t>09 unique-sorted-list</t>
        </is>
      </c>
      <c r="G14" t="inlineStr">
        <is>
          <t>https://gosuoo.com/formulas/unique-sorted-list/</t>
        </is>
      </c>
    </row>
    <row r="15">
      <c r="A15" t="n">
        <v>10</v>
      </c>
      <c r="B15" t="inlineStr">
        <is>
          <t>Dynamic arrays</t>
        </is>
      </c>
      <c r="C15" t="inlineStr">
        <is>
          <t>Sort by multiple columns with a formula (SORTBY)</t>
        </is>
      </c>
      <c r="D15" t="inlineStr">
        <is>
          <t>=SORTBY(A2:C8,B2:B8,1,C2:C8,-1)</t>
        </is>
      </c>
      <c r="E15" t="inlineStr">
        <is>
          <t>Excel 365 / Excel 2021+</t>
        </is>
      </c>
      <c r="F15" t="inlineStr">
        <is>
          <t>10 sortby-multiple-columns</t>
        </is>
      </c>
      <c r="G15" t="inlineStr">
        <is>
          <t>https://gosuoo.com/formulas/sortby-multiple-columns/</t>
        </is>
      </c>
    </row>
    <row r="16">
      <c r="A16" t="n">
        <v>11</v>
      </c>
      <c r="B16" t="inlineStr">
        <is>
          <t>Dynamic arrays</t>
        </is>
      </c>
      <c r="C16" t="inlineStr">
        <is>
          <t>Excel formula for a sequence of dates (SEQUENCE)</t>
        </is>
      </c>
      <c r="D16" t="inlineStr">
        <is>
          <t>=SEQUENCE(6,1,A2,7)</t>
        </is>
      </c>
      <c r="E16" t="inlineStr">
        <is>
          <t>Excel 365 / Excel 2021+; Google Sheets</t>
        </is>
      </c>
      <c r="F16" t="inlineStr">
        <is>
          <t>11 sequence-of-dates</t>
        </is>
      </c>
      <c r="G16" t="inlineStr">
        <is>
          <t>https://gosuoo.com/formulas/sequence-of-dates/</t>
        </is>
      </c>
    </row>
    <row r="17">
      <c r="A17" t="n">
        <v>12</v>
      </c>
      <c r="B17" t="inlineStr">
        <is>
          <t>Dynamic arrays</t>
        </is>
      </c>
      <c r="C17" t="inlineStr">
        <is>
          <t>Excel LET function example</t>
        </is>
      </c>
      <c r="D17" t="inlineStr">
        <is>
          <t>=LET(subtotal,SUMPRODUCT(B2:B4,C2:C4),tax,subtotal*B6,subtotal+tax)</t>
        </is>
      </c>
      <c r="E17" t="inlineStr">
        <is>
          <t>Excel 365 / Excel 2021+; Google Sheets</t>
        </is>
      </c>
      <c r="F17" t="inlineStr">
        <is>
          <t>12 let-function-example</t>
        </is>
      </c>
      <c r="G17" t="inlineStr">
        <is>
          <t>https://gosuoo.com/formulas/let-function-example/</t>
        </is>
      </c>
    </row>
    <row r="18">
      <c r="A18" t="n">
        <v>13</v>
      </c>
      <c r="B18" t="inlineStr">
        <is>
          <t>Dynamic arrays</t>
        </is>
      </c>
      <c r="C18" t="inlineStr">
        <is>
          <t>Excel LAMBDA function: create a custom function</t>
        </is>
      </c>
      <c r="D18" t="inlineStr">
        <is>
          <t>=LAMBDA(price,cost,(price-cost)/price)(A2,B2)</t>
        </is>
      </c>
      <c r="E18" t="inlineStr">
        <is>
          <t>Excel 365 only (and Google Sheets)</t>
        </is>
      </c>
      <c r="F18" t="inlineStr">
        <is>
          <t>13 lambda-custom-function</t>
        </is>
      </c>
      <c r="G18" t="inlineStr">
        <is>
          <t>https://gosuoo.com/formulas/lambda-custom-function/</t>
        </is>
      </c>
    </row>
    <row r="19">
      <c r="A19" t="n">
        <v>14</v>
      </c>
      <c r="B19" t="inlineStr">
        <is>
          <t>Dynamic arrays</t>
        </is>
      </c>
      <c r="C19" t="inlineStr">
        <is>
          <t>Excel formula for the top 3 values with names</t>
        </is>
      </c>
      <c r="D19" t="inlineStr">
        <is>
          <t>=LARGE(B2:B7,{1;2;3})</t>
        </is>
      </c>
      <c r="E19" t="inlineStr">
        <is>
          <t>LARGE: all Excel; SORTBY version: Excel 365/2021</t>
        </is>
      </c>
      <c r="F19" t="inlineStr">
        <is>
          <t>14 top-n-values-with-names</t>
        </is>
      </c>
      <c r="G19" t="inlineStr">
        <is>
          <t>https://gosuoo.com/formulas/top-n-values-with-names/</t>
        </is>
      </c>
    </row>
    <row r="20">
      <c r="A20" t="n">
        <v>15</v>
      </c>
      <c r="B20" t="inlineStr">
        <is>
          <t>Text</t>
        </is>
      </c>
      <c r="C20" t="inlineStr">
        <is>
          <t>Split text by delimiter in Excel (TEXTSPLIT)</t>
        </is>
      </c>
      <c r="D20" t="inlineStr">
        <is>
          <t>=TEXTSPLIT(A2,",")</t>
        </is>
      </c>
      <c r="E20" t="inlineStr">
        <is>
          <t>TEXTSPLIT: Excel 365; fallback formula: all Excel</t>
        </is>
      </c>
      <c r="F20" t="inlineStr">
        <is>
          <t>15 textsplit-split-text-by-del</t>
        </is>
      </c>
      <c r="G20" t="inlineStr">
        <is>
          <t>https://gosuoo.com/formulas/textsplit-split-text-by-delimiter/</t>
        </is>
      </c>
    </row>
    <row r="21">
      <c r="A21" t="n">
        <v>16</v>
      </c>
      <c r="B21" t="inlineStr">
        <is>
          <t>Text</t>
        </is>
      </c>
      <c r="C21" t="inlineStr">
        <is>
          <t>Extract text before or after a character in Excel</t>
        </is>
      </c>
      <c r="D21" t="inlineStr">
        <is>
          <t>=TEXTBEFORE(A2,"@")</t>
        </is>
      </c>
      <c r="E21" t="inlineStr">
        <is>
          <t>TEXTBEFORE/TEXTAFTER: Excel 365; LEFT/FIND: all versions</t>
        </is>
      </c>
      <c r="F21" t="inlineStr">
        <is>
          <t>16 textbefore-textafter</t>
        </is>
      </c>
      <c r="G21" t="inlineStr">
        <is>
          <t>https://gosuoo.com/formulas/textbefore-textafter/</t>
        </is>
      </c>
    </row>
    <row r="22">
      <c r="A22" t="n">
        <v>17</v>
      </c>
      <c r="B22" t="inlineStr">
        <is>
          <t>Text</t>
        </is>
      </c>
      <c r="C22" t="inlineStr">
        <is>
          <t>Excel formula to extract numbers from text</t>
        </is>
      </c>
      <c r="D22" t="inlineStr">
        <is>
          <t>=--TEXTJOIN("",TRUE,IFERROR(--MID(A2,SEQUENCE(LEN(A2)),1),""))</t>
        </is>
      </c>
      <c r="E22" t="inlineStr">
        <is>
          <t>Excel 365 / Excel 2021+; Google Sheets</t>
        </is>
      </c>
      <c r="F22" t="inlineStr">
        <is>
          <t>17 extract-numbers-from-text</t>
        </is>
      </c>
      <c r="G22" t="inlineStr">
        <is>
          <t>https://gosuoo.com/formulas/extract-numbers-from-text/</t>
        </is>
      </c>
    </row>
    <row r="23">
      <c r="A23" t="n">
        <v>18</v>
      </c>
      <c r="B23" t="inlineStr">
        <is>
          <t>Text</t>
        </is>
      </c>
      <c r="C23" t="inlineStr">
        <is>
          <t>Extract text between two characters in Excel</t>
        </is>
      </c>
      <c r="D23" t="inlineStr">
        <is>
          <t>=MID(A2,FIND("(",A2)+1,FIND(")",A2)-FIND("(",A2)-1)</t>
        </is>
      </c>
      <c r="E23" t="inlineStr">
        <is>
          <t>MID/FIND: all versions and Google Sheets</t>
        </is>
      </c>
      <c r="F23" t="inlineStr">
        <is>
          <t>18 extract-text-between-charac</t>
        </is>
      </c>
      <c r="G23" t="inlineStr">
        <is>
          <t>https://gosuoo.com/formulas/extract-text-between-characters/</t>
        </is>
      </c>
    </row>
    <row r="24">
      <c r="A24" t="n">
        <v>19</v>
      </c>
      <c r="B24" t="inlineStr">
        <is>
          <t>Text</t>
        </is>
      </c>
      <c r="C24" t="inlineStr">
        <is>
          <t>REGEXEXTRACT Google Sheets examples</t>
        </is>
      </c>
      <c r="D24" t="inlineStr">
        <is>
          <t>=REGEXEXTRACT(A2,"INV-[0-9]+")</t>
        </is>
      </c>
      <c r="E24" t="inlineStr">
        <is>
          <t>Google Sheets; Excel 365 has REGEXEXTRACT/REGEXTEST/REGEXREPLACE</t>
        </is>
      </c>
      <c r="F24" t="inlineStr">
        <is>
          <t>19 regexextract-google-sheets</t>
        </is>
      </c>
      <c r="G24" t="inlineStr">
        <is>
          <t>https://gosuoo.com/formulas/regexextract-google-sheets/</t>
        </is>
      </c>
    </row>
    <row r="25">
      <c r="A25" t="n">
        <v>20</v>
      </c>
      <c r="B25" t="inlineStr">
        <is>
          <t>Text</t>
        </is>
      </c>
      <c r="C25" t="inlineStr">
        <is>
          <t>Google Sheets FILTER with REGEXMATCH (contains text)</t>
        </is>
      </c>
      <c r="D25" t="inlineStr">
        <is>
          <t>=FILTER(A2:B6,REGEXMATCH(A2:A6,"(?i)refund"))</t>
        </is>
      </c>
      <c r="E25" t="inlineStr">
        <is>
          <t>Google Sheets; Excel 365 for the SEARCH version</t>
        </is>
      </c>
      <c r="F25" t="inlineStr">
        <is>
          <t>20 regexmatch-filter-google-sh</t>
        </is>
      </c>
      <c r="G25" t="inlineStr">
        <is>
          <t>https://gosuoo.com/formulas/regexmatch-filter-google-sheets/</t>
        </is>
      </c>
    </row>
    <row r="26">
      <c r="A26" t="n">
        <v>21</v>
      </c>
      <c r="B26" t="inlineStr">
        <is>
          <t>Text</t>
        </is>
      </c>
      <c r="C26" t="inlineStr">
        <is>
          <t>Excel formula to count words in a cell</t>
        </is>
      </c>
      <c r="D26" t="inlineStr">
        <is>
          <t>=IF(LEN(TRIM(A2))=0,0,LEN(TRIM(A2))-LEN(SUBSTITUTE(A2," ",""))+1)</t>
        </is>
      </c>
      <c r="E26" t="inlineStr">
        <is>
          <t>All Excel versions and Google Sheets</t>
        </is>
      </c>
      <c r="F26" t="inlineStr">
        <is>
          <t>21 count-words-in-cell</t>
        </is>
      </c>
      <c r="G26" t="inlineStr">
        <is>
          <t>https://gosuoo.com/formulas/count-words-in-cell/</t>
        </is>
      </c>
    </row>
    <row r="27">
      <c r="A27" t="n">
        <v>22</v>
      </c>
      <c r="B27" t="inlineStr">
        <is>
          <t>Text</t>
        </is>
      </c>
      <c r="C27" t="inlineStr">
        <is>
          <t>Excel formula to extract the last word</t>
        </is>
      </c>
      <c r="D27" t="inlineStr">
        <is>
          <t>=TRIM(RIGHT(SUBSTITUTE(A2," ",REPT(" ",100)),100))</t>
        </is>
      </c>
      <c r="E27" t="inlineStr">
        <is>
          <t>All Excel versions and Google Sheets</t>
        </is>
      </c>
      <c r="F27" t="inlineStr">
        <is>
          <t>22 extract-last-word</t>
        </is>
      </c>
      <c r="G27" t="inlineStr">
        <is>
          <t>https://gosuoo.com/formulas/extract-last-word/</t>
        </is>
      </c>
    </row>
    <row r="28">
      <c r="A28" t="n">
        <v>23</v>
      </c>
      <c r="B28" t="inlineStr">
        <is>
          <t>Dates</t>
        </is>
      </c>
      <c r="C28" t="inlineStr">
        <is>
          <t>NETWORKDAYS excluding holidays</t>
        </is>
      </c>
      <c r="D28" t="inlineStr">
        <is>
          <t>=NETWORKDAYS(A2,B2,D2:D3)</t>
        </is>
      </c>
      <c r="E28" t="inlineStr">
        <is>
          <t>All Excel versions and Google Sheets</t>
        </is>
      </c>
      <c r="F28" t="inlineStr">
        <is>
          <t>23 networkdays-excluding-holid</t>
        </is>
      </c>
      <c r="G28" t="inlineStr">
        <is>
          <t>https://gosuoo.com/formulas/networkdays-excluding-holidays/</t>
        </is>
      </c>
    </row>
    <row r="29">
      <c r="A29" t="n">
        <v>24</v>
      </c>
      <c r="B29" t="inlineStr">
        <is>
          <t>Dates</t>
        </is>
      </c>
      <c r="C29" t="inlineStr">
        <is>
          <t>NETWORKDAYS.INTL custom weekend (Friday-Saturday, 6-day week)</t>
        </is>
      </c>
      <c r="D29" t="inlineStr">
        <is>
          <t>=NETWORKDAYS.INTL(A2,B2,"0000110",D2:D3)</t>
        </is>
      </c>
      <c r="E29" t="inlineStr">
        <is>
          <t>Excel 2010+ and Google Sheets</t>
        </is>
      </c>
      <c r="F29" t="inlineStr">
        <is>
          <t>24 networkdays-intl-custom-wee</t>
        </is>
      </c>
      <c r="G29" t="inlineStr">
        <is>
          <t>https://gosuoo.com/formulas/networkdays-intl-custom-weekend/</t>
        </is>
      </c>
    </row>
    <row r="30">
      <c r="A30" t="n">
        <v>25</v>
      </c>
      <c r="B30" t="inlineStr">
        <is>
          <t>Dates</t>
        </is>
      </c>
      <c r="C30" t="inlineStr">
        <is>
          <t>Add business days to a date in Excel (WORKDAY)</t>
        </is>
      </c>
      <c r="D30" t="inlineStr">
        <is>
          <t>=WORKDAY(A2,B2,D2:D3)</t>
        </is>
      </c>
      <c r="E30" t="inlineStr">
        <is>
          <t>All Excel versions and Google Sheets</t>
        </is>
      </c>
      <c r="F30" t="inlineStr">
        <is>
          <t>25 workday-add-business-days</t>
        </is>
      </c>
      <c r="G30" t="inlineStr">
        <is>
          <t>https://gosuoo.com/formulas/workday-add-business-days/</t>
        </is>
      </c>
    </row>
    <row r="31">
      <c r="A31" t="n">
        <v>26</v>
      </c>
      <c r="B31" t="inlineStr">
        <is>
          <t>Dates</t>
        </is>
      </c>
      <c r="C31" t="inlineStr">
        <is>
          <t>Excel formula to calculate age from date of birth</t>
        </is>
      </c>
      <c r="D31" t="inlineStr">
        <is>
          <t>=DATEDIF(A2,B2,"Y")</t>
        </is>
      </c>
      <c r="E31" t="inlineStr">
        <is>
          <t>All Excel versions and Google Sheets</t>
        </is>
      </c>
      <c r="F31" t="inlineStr">
        <is>
          <t>26 calculate-age-from-date-of-</t>
        </is>
      </c>
      <c r="G31" t="inlineStr">
        <is>
          <t>https://gosuoo.com/formulas/calculate-age-from-date-of-birth/</t>
        </is>
      </c>
    </row>
    <row r="32">
      <c r="A32" t="n">
        <v>27</v>
      </c>
      <c r="B32" t="inlineStr">
        <is>
          <t>Dates</t>
        </is>
      </c>
      <c r="C32" t="inlineStr">
        <is>
          <t>Excel formula for fiscal quarter and fiscal year</t>
        </is>
      </c>
      <c r="D32" t="inlineStr">
        <is>
          <t>=INT(MOD(MONTH(A2)-$B$2,12)/3)+1</t>
        </is>
      </c>
      <c r="E32" t="inlineStr">
        <is>
          <t>All Excel versions and Google Sheets</t>
        </is>
      </c>
      <c r="F32" t="inlineStr">
        <is>
          <t>27 fiscal-quarter-and-year-for</t>
        </is>
      </c>
      <c r="G32" t="inlineStr">
        <is>
          <t>https://gosuoo.com/formulas/fiscal-quarter-and-year-formula/</t>
        </is>
      </c>
    </row>
    <row r="33">
      <c r="A33" t="n">
        <v>28</v>
      </c>
      <c r="B33" t="inlineStr">
        <is>
          <t>Dates</t>
        </is>
      </c>
      <c r="C33" t="inlineStr">
        <is>
          <t>Excel EOMONTH: first and last day of the month</t>
        </is>
      </c>
      <c r="D33" t="inlineStr">
        <is>
          <t>=EOMONTH(A2,0)</t>
        </is>
      </c>
      <c r="E33" t="inlineStr">
        <is>
          <t>All Excel versions and Google Sheets</t>
        </is>
      </c>
      <c r="F33" t="inlineStr">
        <is>
          <t>28 eomonth-first-last-day-of-m</t>
        </is>
      </c>
      <c r="G33" t="inlineStr">
        <is>
          <t>https://gosuoo.com/formulas/eomonth-first-last-day-of-month/</t>
        </is>
      </c>
    </row>
    <row r="34">
      <c r="A34" t="n">
        <v>29</v>
      </c>
      <c r="B34" t="inlineStr">
        <is>
          <t>Dates</t>
        </is>
      </c>
      <c r="C34" t="inlineStr">
        <is>
          <t>Add months to a date in Excel (EDATE)</t>
        </is>
      </c>
      <c r="D34" t="inlineStr">
        <is>
          <t>=EDATE(A2,B2)</t>
        </is>
      </c>
      <c r="E34" t="inlineStr">
        <is>
          <t>All Excel versions and Google Sheets</t>
        </is>
      </c>
      <c r="F34" t="inlineStr">
        <is>
          <t>29 add-months-to-date</t>
        </is>
      </c>
      <c r="G34" t="inlineStr">
        <is>
          <t>https://gosuoo.com/formulas/add-months-to-date/</t>
        </is>
      </c>
    </row>
    <row r="35">
      <c r="A35" t="n">
        <v>30</v>
      </c>
      <c r="B35" t="inlineStr">
        <is>
          <t>Dates</t>
        </is>
      </c>
      <c r="C35" t="inlineStr">
        <is>
          <t>Excel ISO week number formula</t>
        </is>
      </c>
      <c r="D35" t="inlineStr">
        <is>
          <t>=ISOWEEKNUM(A2)</t>
        </is>
      </c>
      <c r="E35" t="inlineStr">
        <is>
          <t>Excel 2013+ and Google Sheets</t>
        </is>
      </c>
      <c r="F35" t="inlineStr">
        <is>
          <t>30 iso-week-number</t>
        </is>
      </c>
      <c r="G35" t="inlineStr">
        <is>
          <t>https://gosuoo.com/formulas/iso-week-number/</t>
        </is>
      </c>
    </row>
    <row r="36">
      <c r="A36" t="n">
        <v>31</v>
      </c>
      <c r="B36" t="inlineStr">
        <is>
          <t>Dates</t>
        </is>
      </c>
      <c r="C36" t="inlineStr">
        <is>
          <t>Excel formula to calculate hours worked overnight</t>
        </is>
      </c>
      <c r="D36" t="inlineStr">
        <is>
          <t>=MOD(B2-A2,1)</t>
        </is>
      </c>
      <c r="E36" t="inlineStr">
        <is>
          <t>All Excel versions and Google Sheets</t>
        </is>
      </c>
      <c r="F36" t="inlineStr">
        <is>
          <t>31 overnight-shift-hours</t>
        </is>
      </c>
      <c r="G36" t="inlineStr">
        <is>
          <t>https://gosuoo.com/formulas/overnight-shift-hours/</t>
        </is>
      </c>
    </row>
    <row r="37">
      <c r="A37" t="n">
        <v>32</v>
      </c>
      <c r="B37" t="inlineStr">
        <is>
          <t>Finance</t>
        </is>
      </c>
      <c r="C37" t="inlineStr">
        <is>
          <t>Excel PMT formula for a loan or mortgage payment</t>
        </is>
      </c>
      <c r="D37" t="inlineStr">
        <is>
          <t>=PMT(B1/12,B2*12,-B3)</t>
        </is>
      </c>
      <c r="E37" t="inlineStr">
        <is>
          <t>All Excel versions and Google Sheets</t>
        </is>
      </c>
      <c r="F37" t="inlineStr">
        <is>
          <t>32 pmt-loan-payment-formula</t>
        </is>
      </c>
      <c r="G37" t="inlineStr">
        <is>
          <t>https://gosuoo.com/formulas/pmt-loan-payment-formula/</t>
        </is>
      </c>
    </row>
    <row r="38">
      <c r="A38" t="n">
        <v>33</v>
      </c>
      <c r="B38" t="inlineStr">
        <is>
          <t>Finance</t>
        </is>
      </c>
      <c r="C38" t="inlineStr">
        <is>
          <t>Loan amortization schedule formula in Excel (IPMT, PPMT)</t>
        </is>
      </c>
      <c r="D38" t="inlineStr">
        <is>
          <t>=IPMT(B1/12,B4,B2*12,-B3)</t>
        </is>
      </c>
      <c r="E38" t="inlineStr">
        <is>
          <t>All Excel versions and Google Sheets</t>
        </is>
      </c>
      <c r="F38" t="inlineStr">
        <is>
          <t>33 loan-amortization-schedule-</t>
        </is>
      </c>
      <c r="G38" t="inlineStr">
        <is>
          <t>https://gosuoo.com/formulas/loan-amortization-schedule-formula/</t>
        </is>
      </c>
    </row>
    <row r="39">
      <c r="A39" t="n">
        <v>34</v>
      </c>
      <c r="B39" t="inlineStr">
        <is>
          <t>Finance</t>
        </is>
      </c>
      <c r="C39" t="inlineStr">
        <is>
          <t>Excel formula for total interest paid on a loan</t>
        </is>
      </c>
      <c r="D39" t="inlineStr">
        <is>
          <t>=-CUMIPMT(B1/12,B2*12,B3,1,B2*12,0)</t>
        </is>
      </c>
      <c r="E39" t="inlineStr">
        <is>
          <t>All Excel versions and Google Sheets</t>
        </is>
      </c>
      <c r="F39" t="inlineStr">
        <is>
          <t>34 total-interest-paid-on-loan</t>
        </is>
      </c>
      <c r="G39" t="inlineStr">
        <is>
          <t>https://gosuoo.com/formulas/total-interest-paid-on-loan/</t>
        </is>
      </c>
    </row>
    <row r="40">
      <c r="A40" t="n">
        <v>35</v>
      </c>
      <c r="B40" t="inlineStr">
        <is>
          <t>Finance</t>
        </is>
      </c>
      <c r="C40" t="inlineStr">
        <is>
          <t>IRR vs XIRR in Excel (with dates)</t>
        </is>
      </c>
      <c r="D40" t="inlineStr">
        <is>
          <t>=XIRR(B2:B6,A2:A6)</t>
        </is>
      </c>
      <c r="E40" t="inlineStr">
        <is>
          <t>All Excel versions and Google Sheets</t>
        </is>
      </c>
      <c r="F40" t="inlineStr">
        <is>
          <t>35 irr-and-xirr</t>
        </is>
      </c>
      <c r="G40" t="inlineStr">
        <is>
          <t>https://gosuoo.com/formulas/irr-and-xirr/</t>
        </is>
      </c>
    </row>
    <row r="41">
      <c r="A41" t="n">
        <v>36</v>
      </c>
      <c r="B41" t="inlineStr">
        <is>
          <t>Finance</t>
        </is>
      </c>
      <c r="C41" t="inlineStr">
        <is>
          <t>Excel NPV formula (with initial investment)</t>
        </is>
      </c>
      <c r="D41" t="inlineStr">
        <is>
          <t>=NPV(B8,B3:B6)+B2</t>
        </is>
      </c>
      <c r="E41" t="inlineStr">
        <is>
          <t>All Excel versions and Google Sheets</t>
        </is>
      </c>
      <c r="F41" t="inlineStr">
        <is>
          <t>36 npv-formula</t>
        </is>
      </c>
      <c r="G41" t="inlineStr">
        <is>
          <t>https://gosuoo.com/formulas/npv-formula/</t>
        </is>
      </c>
    </row>
    <row r="42">
      <c r="A42" t="n">
        <v>37</v>
      </c>
      <c r="B42" t="inlineStr">
        <is>
          <t>Finance</t>
        </is>
      </c>
      <c r="C42" t="inlineStr">
        <is>
          <t>CAGR formula in Excel</t>
        </is>
      </c>
      <c r="D42" t="inlineStr">
        <is>
          <t>=(B2/B1)^(1/B3)-1</t>
        </is>
      </c>
      <c r="E42" t="inlineStr">
        <is>
          <t>All Excel versions; RRI needs Excel 2013+</t>
        </is>
      </c>
      <c r="F42" t="inlineStr">
        <is>
          <t>37 cagr-formula</t>
        </is>
      </c>
      <c r="G42" t="inlineStr">
        <is>
          <t>https://gosuoo.com/formulas/cagr-formula/</t>
        </is>
      </c>
    </row>
    <row r="43">
      <c r="A43" t="n">
        <v>38</v>
      </c>
      <c r="B43" t="inlineStr">
        <is>
          <t>Finance</t>
        </is>
      </c>
      <c r="C43" t="inlineStr">
        <is>
          <t>Compound interest formula in Excel</t>
        </is>
      </c>
      <c r="D43" t="inlineStr">
        <is>
          <t>=B1*(1+B2/B3)^(B3*B4)</t>
        </is>
      </c>
      <c r="E43" t="inlineStr">
        <is>
          <t>All Excel versions and Google Sheets</t>
        </is>
      </c>
      <c r="F43" t="inlineStr">
        <is>
          <t>38 compound-interest-formula</t>
        </is>
      </c>
      <c r="G43" t="inlineStr">
        <is>
          <t>https://gosuoo.com/formulas/compound-interest-formula/</t>
        </is>
      </c>
    </row>
    <row r="44">
      <c r="A44" t="n">
        <v>39</v>
      </c>
      <c r="B44" t="inlineStr">
        <is>
          <t>Finance</t>
        </is>
      </c>
      <c r="C44" t="inlineStr">
        <is>
          <t>Compound interest with monthly contributions in Excel</t>
        </is>
      </c>
      <c r="D44" t="inlineStr">
        <is>
          <t>=FV(B2/12,B3*12,-B4,-B1)</t>
        </is>
      </c>
      <c r="E44" t="inlineStr">
        <is>
          <t>All Excel versions and Google Sheets</t>
        </is>
      </c>
      <c r="F44" t="inlineStr">
        <is>
          <t>39 compound-interest-with-mont</t>
        </is>
      </c>
      <c r="G44" t="inlineStr">
        <is>
          <t>https://gosuoo.com/formulas/compound-interest-with-monthly-contributions/</t>
        </is>
      </c>
    </row>
    <row r="45">
      <c r="A45" t="n">
        <v>40</v>
      </c>
      <c r="B45" t="inlineStr">
        <is>
          <t>Finance</t>
        </is>
      </c>
      <c r="C45" t="inlineStr">
        <is>
          <t>Excel formula: how much to save each month to reach a goal</t>
        </is>
      </c>
      <c r="D45" t="inlineStr">
        <is>
          <t>=PMT(B2/12,B3*12,B4,-B1)</t>
        </is>
      </c>
      <c r="E45" t="inlineStr">
        <is>
          <t>All Excel versions and Google Sheets</t>
        </is>
      </c>
      <c r="F45" t="inlineStr">
        <is>
          <t>40 savings-goal-monthly-amount</t>
        </is>
      </c>
      <c r="G45" t="inlineStr">
        <is>
          <t>https://gosuoo.com/formulas/savings-goal-monthly-amount/</t>
        </is>
      </c>
    </row>
    <row r="46">
      <c r="A46" t="n">
        <v>41</v>
      </c>
      <c r="B46" t="inlineStr">
        <is>
          <t>Finance</t>
        </is>
      </c>
      <c r="C46" t="inlineStr">
        <is>
          <t>Convert APR to APY in Excel (EFFECT)</t>
        </is>
      </c>
      <c r="D46" t="inlineStr">
        <is>
          <t>=EFFECT(B1,B2)</t>
        </is>
      </c>
      <c r="E46" t="inlineStr">
        <is>
          <t>All Excel versions and Google Sheets</t>
        </is>
      </c>
      <c r="F46" t="inlineStr">
        <is>
          <t>41 apr-to-apy-effective-rate</t>
        </is>
      </c>
      <c r="G46" t="inlineStr">
        <is>
          <t>https://gosuoo.com/formulas/apr-to-apy-effective-rate/</t>
        </is>
      </c>
    </row>
    <row r="47">
      <c r="A47" t="n">
        <v>42</v>
      </c>
      <c r="B47" t="inlineStr">
        <is>
          <t>Conditional sums &amp; counts</t>
        </is>
      </c>
      <c r="C47" t="inlineStr">
        <is>
          <t>SUMIFS between two dates</t>
        </is>
      </c>
      <c r="D47" t="inlineStr">
        <is>
          <t>=SUMIFS(C2:C9,A2:A9,"&gt;="&amp;B11,A2:A9,"&lt;="&amp;B12)</t>
        </is>
      </c>
      <c r="E47" t="inlineStr">
        <is>
          <t>All Excel versions (2007+) and Google Sheets</t>
        </is>
      </c>
      <c r="F47" t="inlineStr">
        <is>
          <t>42 sumifs-date-range</t>
        </is>
      </c>
      <c r="G47" t="inlineStr">
        <is>
          <t>https://gosuoo.com/formulas/sumifs-date-range/</t>
        </is>
      </c>
    </row>
    <row r="48">
      <c r="A48" t="n">
        <v>43</v>
      </c>
      <c r="B48" t="inlineStr">
        <is>
          <t>Conditional sums &amp; counts</t>
        </is>
      </c>
      <c r="C48" t="inlineStr">
        <is>
          <t>Sum by month in Excel with SUMIFS</t>
        </is>
      </c>
      <c r="D48" t="inlineStr">
        <is>
          <t>=SUMIFS($C$2:$C$9,$A$2:$A$9,"&gt;="&amp;E2,$A$2:$A$9,"&lt;="&amp;EOMONTH(E2,0))</t>
        </is>
      </c>
      <c r="E48" t="inlineStr">
        <is>
          <t>All Excel versions and Google Sheets</t>
        </is>
      </c>
      <c r="F48" t="inlineStr">
        <is>
          <t>43 sum-by-month-sumifs</t>
        </is>
      </c>
      <c r="G48" t="inlineStr">
        <is>
          <t>https://gosuoo.com/formulas/sum-by-month-sumifs/</t>
        </is>
      </c>
    </row>
    <row r="49">
      <c r="A49" t="n">
        <v>44</v>
      </c>
      <c r="B49" t="inlineStr">
        <is>
          <t>Conditional sums &amp; counts</t>
        </is>
      </c>
      <c r="C49" t="inlineStr">
        <is>
          <t>SUMIFS with multiple criteria in the same column (OR)</t>
        </is>
      </c>
      <c r="D49" t="inlineStr">
        <is>
          <t>=SUM(SUMIFS(C2:C7,A2:A7,{"East","West"}))</t>
        </is>
      </c>
      <c r="E49" t="inlineStr">
        <is>
          <t>All Excel versions and Google Sheets</t>
        </is>
      </c>
      <c r="F49" t="inlineStr">
        <is>
          <t>44 sumifs-multiple-criteria-sa</t>
        </is>
      </c>
      <c r="G49" t="inlineStr">
        <is>
          <t>https://gosuoo.com/formulas/sumifs-multiple-criteria-same-column/</t>
        </is>
      </c>
    </row>
    <row r="50">
      <c r="A50" t="n">
        <v>45</v>
      </c>
      <c r="B50" t="inlineStr">
        <is>
          <t>Conditional sums &amp; counts</t>
        </is>
      </c>
      <c r="C50" t="inlineStr">
        <is>
          <t>Count unique values with criteria in Excel (COUNTIFS unique)</t>
        </is>
      </c>
      <c r="D50" t="inlineStr">
        <is>
          <t>=IFERROR(ROWS(UNIQUE(FILTER(B2:B9,A2:A9=B11))),0)</t>
        </is>
      </c>
      <c r="E50" t="inlineStr">
        <is>
          <t>Excel 365/2021 (UNIQUE); SUMPRODUCT version: all Excel and Google Sheets</t>
        </is>
      </c>
      <c r="F50" t="inlineStr">
        <is>
          <t>45 count-unique-with-criteria</t>
        </is>
      </c>
      <c r="G50" t="inlineStr">
        <is>
          <t>https://gosuoo.com/formulas/count-unique-with-criteria/</t>
        </is>
      </c>
    </row>
    <row r="51">
      <c r="A51" t="n">
        <v>46</v>
      </c>
      <c r="B51" t="inlineStr">
        <is>
          <t>Conditional sums &amp; counts</t>
        </is>
      </c>
      <c r="C51" t="inlineStr">
        <is>
          <t>Running total formula in Excel</t>
        </is>
      </c>
      <c r="D51" t="inlineStr">
        <is>
          <t>=SUM($C$2:C2)</t>
        </is>
      </c>
      <c r="E51" t="inlineStr">
        <is>
          <t>All Excel versions and Google Sheets</t>
        </is>
      </c>
      <c r="F51" t="inlineStr">
        <is>
          <t>46 running-total-formula</t>
        </is>
      </c>
      <c r="G51" t="inlineStr">
        <is>
          <t>https://gosuoo.com/formulas/running-total-formula/</t>
        </is>
      </c>
    </row>
    <row r="52">
      <c r="A52" t="n">
        <v>47</v>
      </c>
      <c r="B52" t="inlineStr">
        <is>
          <t>Conditional sums &amp; counts</t>
        </is>
      </c>
      <c r="C52" t="inlineStr">
        <is>
          <t>Weighted average formula in Excel</t>
        </is>
      </c>
      <c r="D52" t="inlineStr">
        <is>
          <t>=SUMPRODUCT(B2:B4,C2:C4)/SUM(C2:C4)</t>
        </is>
      </c>
      <c r="E52" t="inlineStr">
        <is>
          <t>All Excel versions and Google Sheets</t>
        </is>
      </c>
      <c r="F52" t="inlineStr">
        <is>
          <t>47 weighted-average-formula</t>
        </is>
      </c>
      <c r="G52" t="inlineStr">
        <is>
          <t>https://gosuoo.com/formulas/weighted-average-formula/</t>
        </is>
      </c>
    </row>
    <row r="53">
      <c r="A53" t="n">
        <v>48</v>
      </c>
      <c r="B53" t="inlineStr">
        <is>
          <t>Conditional sums &amp; counts</t>
        </is>
      </c>
      <c r="C53" t="inlineStr">
        <is>
          <t>COUNTIFS between two numbers</t>
        </is>
      </c>
      <c r="D53" t="inlineStr">
        <is>
          <t>=COUNTIFS(C2:C9,"&gt;="&amp;B11,C2:C9,"&lt;="&amp;B12)</t>
        </is>
      </c>
      <c r="E53" t="inlineStr">
        <is>
          <t>All Excel versions (2007+) and Google Sheets</t>
        </is>
      </c>
      <c r="F53" t="inlineStr">
        <is>
          <t>48 countifs-between-two-number</t>
        </is>
      </c>
      <c r="G53" t="inlineStr">
        <is>
          <t>https://gosuoo.com/formulas/countifs-between-two-numbers/</t>
        </is>
      </c>
    </row>
    <row r="54">
      <c r="A54" t="n">
        <v>49</v>
      </c>
      <c r="B54" t="inlineStr">
        <is>
          <t>Conditional sums &amp; counts</t>
        </is>
      </c>
      <c r="C54" t="inlineStr">
        <is>
          <t>Rank with criteria in Excel (RANK IF)</t>
        </is>
      </c>
      <c r="D54" t="inlineStr">
        <is>
          <t>=COUNTIFS($B$2:$B$9,B2,$C$2:$C$9,"&gt;"&amp;C2)+1</t>
        </is>
      </c>
      <c r="E54" t="inlineStr">
        <is>
          <t>All Excel versions and Google Sheets</t>
        </is>
      </c>
      <c r="F54" t="inlineStr">
        <is>
          <t>49 rank-with-criteria</t>
        </is>
      </c>
      <c r="G54" t="inlineStr">
        <is>
          <t>https://gosuoo.com/formulas/rank-with-criteria/</t>
        </is>
      </c>
    </row>
    <row r="55">
      <c r="A55" t="n">
        <v>50</v>
      </c>
      <c r="B55" t="inlineStr">
        <is>
          <t>Conditional sums &amp; counts</t>
        </is>
      </c>
      <c r="C55" t="inlineStr">
        <is>
          <t>Sum only visible (filtered) cells in Excel</t>
        </is>
      </c>
      <c r="D55" t="inlineStr">
        <is>
          <t>=SUBTOTAL(109,C2:C7)</t>
        </is>
      </c>
      <c r="E55" t="inlineStr">
        <is>
          <t>All Excel versions and Google Sheets (SUBTOTAL)</t>
        </is>
      </c>
      <c r="F55" t="inlineStr">
        <is>
          <t>50 sum-visible-cells-only</t>
        </is>
      </c>
      <c r="G55" t="inlineStr">
        <is>
          <t>https://gosuoo.com/formulas/sum-visible-cells-only/</t>
        </is>
      </c>
    </row>
    <row r="56">
      <c r="A56" t="n">
        <v>51</v>
      </c>
      <c r="B56" t="inlineStr">
        <is>
          <t>Data cleaning</t>
        </is>
      </c>
      <c r="C56" t="inlineStr">
        <is>
          <t>Remove duplicates in Excel with a formula</t>
        </is>
      </c>
      <c r="D56" t="inlineStr">
        <is>
          <t>=UNIQUE(A2:A8)</t>
        </is>
      </c>
      <c r="E56" t="inlineStr">
        <is>
          <t>Excel 365/2021 and Google Sheets</t>
        </is>
      </c>
      <c r="F56" t="inlineStr">
        <is>
          <t>51 remove-duplicates-formula</t>
        </is>
      </c>
      <c r="G56" t="inlineStr">
        <is>
          <t>https://gosuoo.com/formulas/remove-duplicates-formula/</t>
        </is>
      </c>
    </row>
    <row r="57">
      <c r="A57" t="n">
        <v>52</v>
      </c>
      <c r="B57" t="inlineStr">
        <is>
          <t>Data cleaning</t>
        </is>
      </c>
      <c r="C57" t="inlineStr">
        <is>
          <t>Excel formula to find duplicates</t>
        </is>
      </c>
      <c r="D57" t="inlineStr">
        <is>
          <t>=COUNTIF($A$2:$A$8,A2)&gt;1</t>
        </is>
      </c>
      <c r="E57" t="inlineStr">
        <is>
          <t>All Excel versions and Google Sheets</t>
        </is>
      </c>
      <c r="F57" t="inlineStr">
        <is>
          <t>52 find-duplicates-formula</t>
        </is>
      </c>
      <c r="G57" t="inlineStr">
        <is>
          <t>https://gosuoo.com/formulas/find-duplicates-formula/</t>
        </is>
      </c>
    </row>
    <row r="58">
      <c r="A58" t="n">
        <v>53</v>
      </c>
      <c r="B58" t="inlineStr">
        <is>
          <t>Data cleaning</t>
        </is>
      </c>
      <c r="C58" t="inlineStr">
        <is>
          <t>Remove extra spaces in Excel (TRIM not working)</t>
        </is>
      </c>
      <c r="D58" t="inlineStr">
        <is>
          <t>=TRIM(CLEAN(SUBSTITUTE(A2,UNICHAR(160)," ")))</t>
        </is>
      </c>
      <c r="E58" t="inlineStr">
        <is>
          <t>All Excel versions and Google Sheets</t>
        </is>
      </c>
      <c r="F58" t="inlineStr">
        <is>
          <t>53 trim-clean-remove-spaces</t>
        </is>
      </c>
      <c r="G58" t="inlineStr">
        <is>
          <t>https://gosuoo.com/formulas/trim-clean-remove-spaces/</t>
        </is>
      </c>
    </row>
    <row r="59">
      <c r="A59" t="n">
        <v>54</v>
      </c>
      <c r="B59" t="inlineStr">
        <is>
          <t>Data cleaning</t>
        </is>
      </c>
      <c r="C59" t="inlineStr">
        <is>
          <t>Excel formula to split first and last name</t>
        </is>
      </c>
      <c r="D59" t="inlineStr">
        <is>
          <t>=LEFT(A2,FIND(" ",A2)-1)</t>
        </is>
      </c>
      <c r="E59" t="inlineStr">
        <is>
          <t>All Excel versions and Google Sheets</t>
        </is>
      </c>
      <c r="F59" t="inlineStr">
        <is>
          <t>54 split-first-and-last-name</t>
        </is>
      </c>
      <c r="G59" t="inlineStr">
        <is>
          <t>https://gosuoo.com/formulas/split-first-and-last-name/</t>
        </is>
      </c>
    </row>
    <row r="60">
      <c r="A60" t="n">
        <v>55</v>
      </c>
      <c r="B60" t="inlineStr">
        <is>
          <t>Data cleaning</t>
        </is>
      </c>
      <c r="C60" t="inlineStr">
        <is>
          <t>Excel formula to convert text to numbers</t>
        </is>
      </c>
      <c r="D60" t="inlineStr">
        <is>
          <t>=VALUE(SUBSTITUTE(SUBSTITUTE(A2,"$",""),",",""))</t>
        </is>
      </c>
      <c r="E60" t="inlineStr">
        <is>
          <t>All Excel versions and Google Sheets</t>
        </is>
      </c>
      <c r="F60" t="inlineStr">
        <is>
          <t>55 convert-text-to-numbers</t>
        </is>
      </c>
      <c r="G60" t="inlineStr">
        <is>
          <t>https://gosuoo.com/formulas/convert-text-to-numbers/</t>
        </is>
      </c>
    </row>
    <row r="61">
      <c r="A61" t="n">
        <v>56</v>
      </c>
      <c r="B61" t="inlineStr">
        <is>
          <t>Data cleaning</t>
        </is>
      </c>
      <c r="C61" t="inlineStr">
        <is>
          <t>Add leading zeros in Excel</t>
        </is>
      </c>
      <c r="D61" t="inlineStr">
        <is>
          <t>=TEXT(A2,"00000")</t>
        </is>
      </c>
      <c r="E61" t="inlineStr">
        <is>
          <t>All Excel versions and Google Sheets</t>
        </is>
      </c>
      <c r="F61" t="inlineStr">
        <is>
          <t>56 add-leading-zeros</t>
        </is>
      </c>
      <c r="G61" t="inlineStr">
        <is>
          <t>https://gosuoo.com/formulas/add-leading-zeros/</t>
        </is>
      </c>
    </row>
    <row r="62">
      <c r="A62" t="n">
        <v>57</v>
      </c>
      <c r="B62" t="inlineStr">
        <is>
          <t>Data cleaning</t>
        </is>
      </c>
      <c r="C62" t="inlineStr">
        <is>
          <t>Combine cells with a comma in Excel (TEXTJOIN)</t>
        </is>
      </c>
      <c r="D62" t="inlineStr">
        <is>
          <t>=TEXTJOIN(", ",TRUE,A2:A5)</t>
        </is>
      </c>
      <c r="E62" t="inlineStr">
        <is>
          <t>Excel 2019+ and Google Sheets</t>
        </is>
      </c>
      <c r="F62" t="inlineStr">
        <is>
          <t>57 combine-cells-with-textjoin</t>
        </is>
      </c>
      <c r="G62" t="inlineStr">
        <is>
          <t>https://gosuoo.com/formulas/combine-cells-with-textjoin/</t>
        </is>
      </c>
    </row>
    <row r="63">
      <c r="A63" t="n">
        <v>58</v>
      </c>
      <c r="B63" t="inlineStr">
        <is>
          <t>Trading &amp; crypto</t>
        </is>
      </c>
      <c r="C63" t="inlineStr">
        <is>
          <t>Position size formula in Excel (risk per trade)</t>
        </is>
      </c>
      <c r="D63" t="inlineStr">
        <is>
          <t>=ROUNDDOWN(B1*B2/ABS(B3-B4),4)</t>
        </is>
      </c>
      <c r="E63" t="inlineStr">
        <is>
          <t>All Excel versions and Google Sheets</t>
        </is>
      </c>
      <c r="F63" t="inlineStr">
        <is>
          <t>58 position-size-formula</t>
        </is>
      </c>
      <c r="G63" t="inlineStr">
        <is>
          <t>https://gosuoo.com/formulas/position-size-formula/</t>
        </is>
      </c>
    </row>
    <row r="64">
      <c r="A64" t="n">
        <v>59</v>
      </c>
      <c r="B64" t="inlineStr">
        <is>
          <t>Trading &amp; crypto</t>
        </is>
      </c>
      <c r="C64" t="inlineStr">
        <is>
          <t>Excel formula for profit and loss percentage (long &amp; short)</t>
        </is>
      </c>
      <c r="D64" t="inlineStr">
        <is>
          <t>=(C2-B2)*D2*IF(A2="Short",-1,1)</t>
        </is>
      </c>
      <c r="E64" t="inlineStr">
        <is>
          <t>All Excel versions and Google Sheets</t>
        </is>
      </c>
      <c r="F64" t="inlineStr">
        <is>
          <t>59 profit-and-loss-percentage</t>
        </is>
      </c>
      <c r="G64" t="inlineStr">
        <is>
          <t>https://gosuoo.com/formulas/profit-and-loss-percentage/</t>
        </is>
      </c>
    </row>
    <row r="65">
      <c r="A65" t="n">
        <v>60</v>
      </c>
      <c r="B65" t="inlineStr">
        <is>
          <t>Trading &amp; crypto</t>
        </is>
      </c>
      <c r="C65" t="inlineStr">
        <is>
          <t>Max drawdown formula in Excel</t>
        </is>
      </c>
      <c r="D65" t="inlineStr">
        <is>
          <t>=MAX($B$2:B2)</t>
        </is>
      </c>
      <c r="E65" t="inlineStr">
        <is>
          <t>All Excel versions and Google Sheets</t>
        </is>
      </c>
      <c r="F65" t="inlineStr">
        <is>
          <t>60 max-drawdown-formula</t>
        </is>
      </c>
      <c r="G65" t="inlineStr">
        <is>
          <t>https://gosuoo.com/formulas/max-drawdown-formula/</t>
        </is>
      </c>
    </row>
    <row r="66">
      <c r="A66" t="n">
        <v>61</v>
      </c>
      <c r="B66" t="inlineStr">
        <is>
          <t>Trading &amp; crypto</t>
        </is>
      </c>
      <c r="C66" t="inlineStr">
        <is>
          <t>Moving average formula in Excel (SMA &amp; EMA)</t>
        </is>
      </c>
      <c r="D66" t="inlineStr">
        <is>
          <t>=AVERAGE(B2:B4)</t>
        </is>
      </c>
      <c r="E66" t="inlineStr">
        <is>
          <t>All Excel versions and Google Sheets</t>
        </is>
      </c>
      <c r="F66" t="inlineStr">
        <is>
          <t>61 moving-average-formula</t>
        </is>
      </c>
      <c r="G66" t="inlineStr">
        <is>
          <t>https://gosuoo.com/formulas/moving-average-formula/</t>
        </is>
      </c>
    </row>
    <row r="67">
      <c r="A67" t="n">
        <v>62</v>
      </c>
      <c r="B67" t="inlineStr">
        <is>
          <t>Trading &amp; crypto</t>
        </is>
      </c>
      <c r="C67" t="inlineStr">
        <is>
          <t>Win rate, expectancy and profit factor formulas in Excel</t>
        </is>
      </c>
      <c r="D67" t="inlineStr">
        <is>
          <t>=COUNTIF(B2:B9,"&gt;0")/COUNT(B2:B9)</t>
        </is>
      </c>
      <c r="E67" t="inlineStr">
        <is>
          <t>All Excel versions and Google Sheets</t>
        </is>
      </c>
      <c r="F67" t="inlineStr">
        <is>
          <t>62 win-rate-expectancy-profit-</t>
        </is>
      </c>
      <c r="G67" t="inlineStr">
        <is>
          <t>https://gosuoo.com/formulas/win-rate-expectancy-profit-factor/</t>
        </is>
      </c>
    </row>
    <row r="68">
      <c r="A68" t="n">
        <v>63</v>
      </c>
      <c r="B68" t="inlineStr">
        <is>
          <t>Trading &amp; crypto</t>
        </is>
      </c>
      <c r="C68" t="inlineStr">
        <is>
          <t>Risk reward ratio formula in Excel (R-multiple)</t>
        </is>
      </c>
      <c r="D68" t="inlineStr">
        <is>
          <t>=ABS(B3-B1)/ABS(B1-B2)</t>
        </is>
      </c>
      <c r="E68" t="inlineStr">
        <is>
          <t>All Excel versions and Google Sheets</t>
        </is>
      </c>
      <c r="F68" t="inlineStr">
        <is>
          <t>63 risk-reward-ratio-and-r-mul</t>
        </is>
      </c>
      <c r="G68" t="inlineStr">
        <is>
          <t>https://gosuoo.com/formulas/risk-reward-ratio-and-r-multiple/</t>
        </is>
      </c>
    </row>
    <row r="69">
      <c r="A69" t="n">
        <v>64</v>
      </c>
      <c r="B69" t="inlineStr">
        <is>
          <t>Trading &amp; crypto</t>
        </is>
      </c>
      <c r="C69" t="inlineStr">
        <is>
          <t>Average entry price formula in Excel (DCA)</t>
        </is>
      </c>
      <c r="D69" t="inlineStr">
        <is>
          <t>=SUMPRODUCT(B2:B4,C2:C4)/SUM(C2:C4)</t>
        </is>
      </c>
      <c r="E69" t="inlineStr">
        <is>
          <t>All Excel versions and Google Sheets</t>
        </is>
      </c>
      <c r="F69" t="inlineStr">
        <is>
          <t>64 average-entry-price-dca</t>
        </is>
      </c>
      <c r="G69" t="inlineStr">
        <is>
          <t>https://gosuoo.com/formulas/average-entry-price-dca/</t>
        </is>
      </c>
    </row>
    <row r="70">
      <c r="A70" t="n">
        <v>65</v>
      </c>
      <c r="B70" t="inlineStr">
        <is>
          <t>Business</t>
        </is>
      </c>
      <c r="C70" t="inlineStr">
        <is>
          <t>Profit margin formula in Excel</t>
        </is>
      </c>
      <c r="D70" t="inlineStr">
        <is>
          <t>=A2-B2</t>
        </is>
      </c>
      <c r="E70" t="inlineStr">
        <is>
          <t>All Excel versions and Google Sheets</t>
        </is>
      </c>
      <c r="F70" t="inlineStr">
        <is>
          <t>65 profit-margin-formula</t>
        </is>
      </c>
      <c r="G70" t="inlineStr">
        <is>
          <t>https://gosuoo.com/formulas/profit-margin-formula/</t>
        </is>
      </c>
    </row>
    <row r="71">
      <c r="A71" t="n">
        <v>66</v>
      </c>
      <c r="B71" t="inlineStr">
        <is>
          <t>Business</t>
        </is>
      </c>
      <c r="C71" t="inlineStr">
        <is>
          <t>Excel formula: price from cost and target margin</t>
        </is>
      </c>
      <c r="D71" t="inlineStr">
        <is>
          <t>=(B2-A2)/A2</t>
        </is>
      </c>
      <c r="E71" t="inlineStr">
        <is>
          <t>All Excel versions and Google Sheets</t>
        </is>
      </c>
      <c r="F71" t="inlineStr">
        <is>
          <t>66 markup-and-price-from-margi</t>
        </is>
      </c>
      <c r="G71" t="inlineStr">
        <is>
          <t>https://gosuoo.com/formulas/markup-and-price-from-margin/</t>
        </is>
      </c>
    </row>
    <row r="72">
      <c r="A72" t="n">
        <v>67</v>
      </c>
      <c r="B72" t="inlineStr">
        <is>
          <t>Business</t>
        </is>
      </c>
      <c r="C72" t="inlineStr">
        <is>
          <t>Break-even formula in Excel</t>
        </is>
      </c>
      <c r="D72" t="inlineStr">
        <is>
          <t>=ROUNDUP(B1/(B2-B3),0)</t>
        </is>
      </c>
      <c r="E72" t="inlineStr">
        <is>
          <t>All Excel versions and Google Sheets</t>
        </is>
      </c>
      <c r="F72" t="inlineStr">
        <is>
          <t>67 break-even-formula</t>
        </is>
      </c>
      <c r="G72" t="inlineStr">
        <is>
          <t>https://gosuoo.com/formulas/break-even-formula/</t>
        </is>
      </c>
    </row>
    <row r="73">
      <c r="A73" t="n">
        <v>68</v>
      </c>
      <c r="B73" t="inlineStr">
        <is>
          <t>Business</t>
        </is>
      </c>
      <c r="C73" t="inlineStr">
        <is>
          <t>Excel formula to add or remove VAT</t>
        </is>
      </c>
      <c r="D73" t="inlineStr">
        <is>
          <t>=A2*(1+C2)</t>
        </is>
      </c>
      <c r="E73" t="inlineStr">
        <is>
          <t>All Excel versions and Google Sheets</t>
        </is>
      </c>
      <c r="F73" t="inlineStr">
        <is>
          <t>68 vat-formula-add-remove</t>
        </is>
      </c>
      <c r="G73" t="inlineStr">
        <is>
          <t>https://gosuoo.com/formulas/vat-formula-add-remove/</t>
        </is>
      </c>
    </row>
    <row r="74">
      <c r="A74" t="n">
        <v>69</v>
      </c>
      <c r="B74" t="inlineStr">
        <is>
          <t>Business</t>
        </is>
      </c>
      <c r="C74" t="inlineStr">
        <is>
          <t>Percentage change formula in Excel</t>
        </is>
      </c>
      <c r="D74" t="inlineStr">
        <is>
          <t>=(B2-A2)/A2</t>
        </is>
      </c>
      <c r="E74" t="inlineStr">
        <is>
          <t>All Excel versions and Google Sheets</t>
        </is>
      </c>
      <c r="F74" t="inlineStr">
        <is>
          <t>69 percentage-change-formula</t>
        </is>
      </c>
      <c r="G74" t="inlineStr">
        <is>
          <t>https://gosuoo.com/formulas/percentage-change-formula/</t>
        </is>
      </c>
    </row>
    <row r="75">
      <c r="A75" t="n">
        <v>70</v>
      </c>
      <c r="B75" t="inlineStr">
        <is>
          <t>Business</t>
        </is>
      </c>
      <c r="C75" t="inlineStr">
        <is>
          <t>Percentage of total formula in Excel</t>
        </is>
      </c>
      <c r="D75" t="inlineStr">
        <is>
          <t>=C2/SUM($C$2:$C$7)</t>
        </is>
      </c>
      <c r="E75" t="inlineStr">
        <is>
          <t>All Excel versions and Google Sheets</t>
        </is>
      </c>
      <c r="F75" t="inlineStr">
        <is>
          <t>70 percentage-of-total</t>
        </is>
      </c>
      <c r="G75" t="inlineStr">
        <is>
          <t>https://gosuoo.com/formulas/percentage-of-total/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Region</t>
        </is>
      </c>
      <c r="B1" s="3" t="inlineStr">
        <is>
          <t>Product</t>
        </is>
      </c>
      <c r="C1" s="3" t="inlineStr">
        <is>
          <t>Sales</t>
        </is>
      </c>
      <c r="G1" s="4" t="inlineStr">
        <is>
          <t>XLOOKUP with multiple criteria</t>
        </is>
      </c>
    </row>
    <row r="2">
      <c r="A2" t="inlineStr">
        <is>
          <t>East</t>
        </is>
      </c>
      <c r="B2" t="inlineStr">
        <is>
          <t>Pens</t>
        </is>
      </c>
      <c r="C2" t="n">
        <v>120</v>
      </c>
      <c r="E2" s="5">
        <f t="array" ref="E2">_xlfn.XLOOKUP(1,(A2:A7=B9)*(B2:B7=B10),C2:C7,"Not found")</f>
        <v/>
      </c>
      <c r="G2" t="inlineStr">
        <is>
          <t>https://gosuoo.com/formulas/xlookup-multiple-criteria/</t>
        </is>
      </c>
    </row>
    <row r="3">
      <c r="A3" t="inlineStr">
        <is>
          <t>West</t>
        </is>
      </c>
      <c r="B3" t="inlineStr">
        <is>
          <t>Pens</t>
        </is>
      </c>
      <c r="C3" t="n">
        <v>95</v>
      </c>
      <c r="E3" s="5">
        <f t="array" ref="E3">INDEX(C2:C7,MATCH(1,(A2:A7=B9)*(B2:B7=B10),0))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East</t>
        </is>
      </c>
      <c r="B4" t="inlineStr">
        <is>
          <t>Paper</t>
        </is>
      </c>
      <c r="C4" t="n">
        <v>180</v>
      </c>
      <c r="G4" t="inlineStr">
        <is>
          <t>Excel</t>
        </is>
      </c>
      <c r="H4" t="inlineStr">
        <is>
          <t>E2</t>
        </is>
      </c>
      <c r="I4" t="inlineStr">
        <is>
          <t>=XLOOKUP(1,(A2:A7=B9)*(B2:B7=B10),C2:C7,"Not found")</t>
        </is>
      </c>
      <c r="J4" t="n">
        <v>210</v>
      </c>
      <c r="K4" t="inlineStr">
        <is>
          <t>Excel</t>
        </is>
      </c>
    </row>
    <row r="5">
      <c r="A5" t="inlineStr">
        <is>
          <t>North</t>
        </is>
      </c>
      <c r="B5" t="inlineStr">
        <is>
          <t>Pens</t>
        </is>
      </c>
      <c r="C5" t="n">
        <v>60</v>
      </c>
      <c r="G5" t="inlineStr">
        <is>
          <t>Excel 2010-2019 (INDEX/MATCH)</t>
        </is>
      </c>
      <c r="H5" t="inlineStr">
        <is>
          <t>E3</t>
        </is>
      </c>
      <c r="I5" t="inlineStr">
        <is>
          <t>=INDEX(C2:C7,MATCH(1,(A2:A7=B9)*(B2:B7=B10),0))</t>
        </is>
      </c>
      <c r="J5" t="n">
        <v>210</v>
      </c>
      <c r="K5" t="inlineStr">
        <is>
          <t>Excel</t>
        </is>
      </c>
    </row>
    <row r="6">
      <c r="A6" t="inlineStr">
        <is>
          <t>West</t>
        </is>
      </c>
      <c r="B6" t="inlineStr">
        <is>
          <t>Paper</t>
        </is>
      </c>
      <c r="C6" t="n">
        <v>210</v>
      </c>
      <c r="G6" t="inlineStr">
        <is>
          <t>Google Sheets</t>
        </is>
      </c>
      <c r="H6" t="inlineStr">
        <is>
          <t>(text only)</t>
        </is>
      </c>
      <c r="I6" t="inlineStr">
        <is>
          <t>=INDEX(FILTER(C2:C7,A2:A7=B9,B2:B7=B10),1)</t>
        </is>
      </c>
      <c r="J6" t="n">
        <v>210</v>
      </c>
      <c r="K6" t="inlineStr">
        <is>
          <t>Google Sheets (text)</t>
        </is>
      </c>
    </row>
    <row r="7">
      <c r="A7" t="inlineStr">
        <is>
          <t>East</t>
        </is>
      </c>
      <c r="B7" t="inlineStr">
        <is>
          <t>Ink</t>
        </is>
      </c>
      <c r="C7" t="n">
        <v>75</v>
      </c>
    </row>
    <row r="8">
      <c r="G8" t="inlineStr">
        <is>
          <t>Want this done for you? Ready-made templates: All 8 templates https://payhip.com/b/8pio7</t>
        </is>
      </c>
    </row>
    <row r="9">
      <c r="A9" t="inlineStr">
        <is>
          <t>Region</t>
        </is>
      </c>
      <c r="B9" t="inlineStr">
        <is>
          <t>West</t>
        </is>
      </c>
    </row>
    <row r="10">
      <c r="A10" t="inlineStr">
        <is>
          <t>Product</t>
        </is>
      </c>
      <c r="B10" t="inlineStr">
        <is>
          <t>Paper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Region</t>
        </is>
      </c>
      <c r="B1" s="3" t="inlineStr">
        <is>
          <t>Product</t>
        </is>
      </c>
      <c r="C1" s="3" t="inlineStr">
        <is>
          <t>Sales</t>
        </is>
      </c>
      <c r="G1" s="4" t="inlineStr">
        <is>
          <t>INDEX MATCH with multiple criteria</t>
        </is>
      </c>
    </row>
    <row r="2">
      <c r="A2" t="inlineStr">
        <is>
          <t>East</t>
        </is>
      </c>
      <c r="B2" t="inlineStr">
        <is>
          <t>Pens</t>
        </is>
      </c>
      <c r="C2" t="n">
        <v>120</v>
      </c>
      <c r="E2" s="5">
        <f t="array" ref="E2">INDEX(C2:C7,MATCH(1,(A2:A7=B9)*(B2:B7=B10),0))</f>
        <v/>
      </c>
      <c r="G2" t="inlineStr">
        <is>
          <t>https://gosuoo.com/formulas/index-match-multiple-criteria/</t>
        </is>
      </c>
    </row>
    <row r="3">
      <c r="A3" t="inlineStr">
        <is>
          <t>West</t>
        </is>
      </c>
      <c r="B3" t="inlineStr">
        <is>
          <t>Pens</t>
        </is>
      </c>
      <c r="C3" t="n">
        <v>95</v>
      </c>
      <c r="E3" s="5">
        <f t="array" ref="E3">INDEX(C2:C7,MATCH(1,INDEX((A2:A7=B9)*(B2:B7=B10),0),0))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East</t>
        </is>
      </c>
      <c r="B4" t="inlineStr">
        <is>
          <t>Paper</t>
        </is>
      </c>
      <c r="C4" t="n">
        <v>180</v>
      </c>
      <c r="G4" t="inlineStr">
        <is>
          <t>Excel</t>
        </is>
      </c>
      <c r="H4" t="inlineStr">
        <is>
          <t>E2</t>
        </is>
      </c>
      <c r="I4" t="inlineStr">
        <is>
          <t>=INDEX(C2:C7,MATCH(1,(A2:A7=B9)*(B2:B7=B10),0))</t>
        </is>
      </c>
      <c r="J4" t="n">
        <v>75</v>
      </c>
      <c r="K4" t="inlineStr">
        <is>
          <t>Excel</t>
        </is>
      </c>
    </row>
    <row r="5">
      <c r="A5" t="inlineStr">
        <is>
          <t>North</t>
        </is>
      </c>
      <c r="B5" t="inlineStr">
        <is>
          <t>Pens</t>
        </is>
      </c>
      <c r="C5" t="n">
        <v>60</v>
      </c>
      <c r="G5" t="inlineStr">
        <is>
          <t>No Ctrl+Shift+Enter needed (any Excel)</t>
        </is>
      </c>
      <c r="H5" t="inlineStr">
        <is>
          <t>E3</t>
        </is>
      </c>
      <c r="I5" t="inlineStr">
        <is>
          <t>=INDEX(C2:C7,MATCH(1,INDEX((A2:A7=B9)*(B2:B7=B10),0),0))</t>
        </is>
      </c>
      <c r="J5" t="n">
        <v>75</v>
      </c>
      <c r="K5" t="inlineStr">
        <is>
          <t>Excel</t>
        </is>
      </c>
    </row>
    <row r="6">
      <c r="A6" t="inlineStr">
        <is>
          <t>West</t>
        </is>
      </c>
      <c r="B6" t="inlineStr">
        <is>
          <t>Paper</t>
        </is>
      </c>
      <c r="C6" t="n">
        <v>210</v>
      </c>
      <c r="G6" t="inlineStr">
        <is>
          <t>Google Sheets</t>
        </is>
      </c>
      <c r="H6" t="inlineStr">
        <is>
          <t>(text only)</t>
        </is>
      </c>
      <c r="I6" t="inlineStr">
        <is>
          <t>=ARRAYFORMULA(INDEX(C2:C7,MATCH(1,(A2:A7=B9)*(B2:B7=B10),0)))</t>
        </is>
      </c>
      <c r="J6" t="n">
        <v>75</v>
      </c>
      <c r="K6" t="inlineStr">
        <is>
          <t>Google Sheets (text)</t>
        </is>
      </c>
    </row>
    <row r="7">
      <c r="A7" t="inlineStr">
        <is>
          <t>East</t>
        </is>
      </c>
      <c r="B7" t="inlineStr">
        <is>
          <t>Ink</t>
        </is>
      </c>
      <c r="C7" t="n">
        <v>75</v>
      </c>
    </row>
    <row r="8">
      <c r="G8" t="inlineStr">
        <is>
          <t>Want this done for you? Ready-made templates: All 8 templates https://payhip.com/b/8pio7</t>
        </is>
      </c>
    </row>
    <row r="9">
      <c r="A9" t="inlineStr">
        <is>
          <t>Region</t>
        </is>
      </c>
      <c r="B9" t="inlineStr">
        <is>
          <t>East</t>
        </is>
      </c>
    </row>
    <row r="10">
      <c r="A10" t="inlineStr">
        <is>
          <t>Product</t>
        </is>
      </c>
      <c r="B10" t="inlineStr">
        <is>
          <t>Ink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34" customWidth="1" min="10" max="10"/>
    <col width="60" customWidth="1" min="12" max="12"/>
  </cols>
  <sheetData>
    <row r="1">
      <c r="A1" s="3" t="inlineStr">
        <is>
          <t>Product</t>
        </is>
      </c>
      <c r="B1" s="3" t="inlineStr">
        <is>
          <t>Q1</t>
        </is>
      </c>
      <c r="C1" s="3" t="inlineStr">
        <is>
          <t>Q2</t>
        </is>
      </c>
      <c r="D1" s="3" t="inlineStr">
        <is>
          <t>Q3</t>
        </is>
      </c>
      <c r="E1" s="3" t="inlineStr">
        <is>
          <t>Q4</t>
        </is>
      </c>
      <c r="J1" s="4" t="inlineStr">
        <is>
          <t>Two-way lookup in Excel (INDEX MATCH MATCH)</t>
        </is>
      </c>
    </row>
    <row r="2">
      <c r="A2" t="inlineStr">
        <is>
          <t>Pens</t>
        </is>
      </c>
      <c r="B2" t="n">
        <v>120</v>
      </c>
      <c r="C2" t="n">
        <v>135</v>
      </c>
      <c r="D2" t="n">
        <v>150</v>
      </c>
      <c r="E2" t="n">
        <v>160</v>
      </c>
      <c r="H2" s="5">
        <f t="array" ref="H2">INDEX(B2:E5,MATCH(B7,A2:A5,0),MATCH(B8,B1:E1,0))</f>
        <v/>
      </c>
      <c r="J2" t="inlineStr">
        <is>
          <t>https://gosuoo.com/formulas/two-way-lookup-index-match/</t>
        </is>
      </c>
    </row>
    <row r="3">
      <c r="A3" t="inlineStr">
        <is>
          <t>Paper</t>
        </is>
      </c>
      <c r="B3" t="n">
        <v>180</v>
      </c>
      <c r="C3" t="n">
        <v>175</v>
      </c>
      <c r="D3" t="n">
        <v>190</v>
      </c>
      <c r="E3" t="n">
        <v>210</v>
      </c>
      <c r="H3" s="5">
        <f t="array" ref="H3">_xlfn.XLOOKUP(B7,A2:A5,_xlfn.XLOOKUP(B8,B1:E1,B2:E5))</f>
        <v/>
      </c>
      <c r="J3" s="3" t="inlineStr">
        <is>
          <t>Formula</t>
        </is>
      </c>
      <c r="K3" s="3" t="inlineStr">
        <is>
          <t>Cell</t>
        </is>
      </c>
      <c r="L3" s="3" t="inlineStr">
        <is>
          <t>Formula text</t>
        </is>
      </c>
      <c r="M3" s="3" t="inlineStr">
        <is>
          <t>Expected</t>
        </is>
      </c>
      <c r="N3" s="3" t="inlineStr">
        <is>
          <t>Platform</t>
        </is>
      </c>
    </row>
    <row r="4">
      <c r="A4" t="inlineStr">
        <is>
          <t>Ink</t>
        </is>
      </c>
      <c r="B4" t="n">
        <v>75</v>
      </c>
      <c r="C4" t="n">
        <v>80</v>
      </c>
      <c r="D4" t="n">
        <v>70</v>
      </c>
      <c r="E4" t="n">
        <v>90</v>
      </c>
      <c r="J4" t="inlineStr">
        <is>
          <t>Excel &amp; Google Sheets</t>
        </is>
      </c>
      <c r="K4" t="inlineStr">
        <is>
          <t>H2</t>
        </is>
      </c>
      <c r="L4" t="inlineStr">
        <is>
          <t>=INDEX(B2:E5,MATCH(B7,A2:A5,0),MATCH(B8,B1:E1,0))</t>
        </is>
      </c>
      <c r="M4" t="n">
        <v>80</v>
      </c>
      <c r="N4" t="inlineStr">
        <is>
          <t>Excel &amp; Google Sheets</t>
        </is>
      </c>
    </row>
    <row r="5">
      <c r="A5" t="inlineStr">
        <is>
          <t>Folders</t>
        </is>
      </c>
      <c r="B5" t="n">
        <v>40</v>
      </c>
      <c r="C5" t="n">
        <v>55</v>
      </c>
      <c r="D5" t="n">
        <v>60</v>
      </c>
      <c r="E5" t="n">
        <v>65</v>
      </c>
      <c r="J5" t="inlineStr">
        <is>
          <t>Excel 365 (nested XLOOKUP)</t>
        </is>
      </c>
      <c r="K5" t="inlineStr">
        <is>
          <t>H3</t>
        </is>
      </c>
      <c r="L5" t="inlineStr">
        <is>
          <t>=XLOOKUP(B7,A2:A5,XLOOKUP(B8,B1:E1,B2:E5))</t>
        </is>
      </c>
      <c r="M5" t="n">
        <v>80</v>
      </c>
      <c r="N5" t="inlineStr">
        <is>
          <t>Excel</t>
        </is>
      </c>
    </row>
    <row r="7">
      <c r="A7" t="inlineStr">
        <is>
          <t>Product</t>
        </is>
      </c>
      <c r="B7" t="inlineStr">
        <is>
          <t>Ink</t>
        </is>
      </c>
      <c r="J7" t="inlineStr">
        <is>
          <t>Want this done for you? Ready-made templates: All 8 templates https://payhip.com/b/8pio7</t>
        </is>
      </c>
    </row>
    <row r="8">
      <c r="A8" t="inlineStr">
        <is>
          <t>Quarter</t>
        </is>
      </c>
      <c r="B8" t="inlineStr">
        <is>
          <t>Q2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Name</t>
        </is>
      </c>
      <c r="B1" s="3" t="inlineStr">
        <is>
          <t>Dept</t>
        </is>
      </c>
      <c r="C1" s="3" t="inlineStr">
        <is>
          <t>Employee ID</t>
        </is>
      </c>
      <c r="G1" s="4" t="inlineStr">
        <is>
          <t>VLOOKUP to the left (return a value from a column on the left)</t>
        </is>
      </c>
    </row>
    <row r="2">
      <c r="A2" t="inlineStr">
        <is>
          <t>Ana Diaz</t>
        </is>
      </c>
      <c r="B2" t="inlineStr">
        <is>
          <t>Sales</t>
        </is>
      </c>
      <c r="C2" t="inlineStr">
        <is>
          <t>E-104</t>
        </is>
      </c>
      <c r="E2" s="5">
        <f t="array" ref="E2">INDEX(A2:A5,MATCH(B7,C2:C5,0))</f>
        <v/>
      </c>
      <c r="G2" t="inlineStr">
        <is>
          <t>https://gosuoo.com/formulas/lookup-value-to-the-left/</t>
        </is>
      </c>
    </row>
    <row r="3">
      <c r="A3" t="inlineStr">
        <is>
          <t>Ben Cho</t>
        </is>
      </c>
      <c r="B3" t="inlineStr">
        <is>
          <t>Ops</t>
        </is>
      </c>
      <c r="C3" t="inlineStr">
        <is>
          <t>E-221</t>
        </is>
      </c>
      <c r="E3" s="5">
        <f t="array" ref="E3">_xlfn.XLOOKUP(B7,C2:C5,A2:A5)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Cara Lee</t>
        </is>
      </c>
      <c r="B4" t="inlineStr">
        <is>
          <t>Finance</t>
        </is>
      </c>
      <c r="C4" t="inlineStr">
        <is>
          <t>E-310</t>
        </is>
      </c>
      <c r="G4" t="inlineStr">
        <is>
          <t>Excel &amp; Google Sheets</t>
        </is>
      </c>
      <c r="H4" t="inlineStr">
        <is>
          <t>E2</t>
        </is>
      </c>
      <c r="I4" t="inlineStr">
        <is>
          <t>=INDEX(A2:A5,MATCH(B7,C2:C5,0))</t>
        </is>
      </c>
      <c r="J4" t="inlineStr">
        <is>
          <t>Cara Lee</t>
        </is>
      </c>
      <c r="K4" t="inlineStr">
        <is>
          <t>Excel &amp; Google Sheets</t>
        </is>
      </c>
    </row>
    <row r="5">
      <c r="A5" t="inlineStr">
        <is>
          <t>Dev Rao</t>
        </is>
      </c>
      <c r="B5" t="inlineStr">
        <is>
          <t>Sales</t>
        </is>
      </c>
      <c r="C5" t="inlineStr">
        <is>
          <t>E-415</t>
        </is>
      </c>
      <c r="G5" t="inlineStr">
        <is>
          <t>Excel 365 / Google Sheets</t>
        </is>
      </c>
      <c r="H5" t="inlineStr">
        <is>
          <t>E3</t>
        </is>
      </c>
      <c r="I5" t="inlineStr">
        <is>
          <t>=XLOOKUP(B7,C2:C5,A2:A5)</t>
        </is>
      </c>
      <c r="J5" t="inlineStr">
        <is>
          <t>Cara Lee</t>
        </is>
      </c>
      <c r="K5" t="inlineStr">
        <is>
          <t>Excel &amp; Google Sheets</t>
        </is>
      </c>
    </row>
    <row r="7">
      <c r="A7" t="inlineStr">
        <is>
          <t>ID</t>
        </is>
      </c>
      <c r="B7" t="inlineStr">
        <is>
          <t>E-310</t>
        </is>
      </c>
      <c r="G7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Date</t>
        </is>
      </c>
      <c r="B1" s="3" t="inlineStr">
        <is>
          <t>Ticker</t>
        </is>
      </c>
      <c r="C1" s="3" t="inlineStr">
        <is>
          <t>Price</t>
        </is>
      </c>
      <c r="G1" s="4" t="inlineStr">
        <is>
          <t>Find the last match in Excel (XLOOKUP last value)</t>
        </is>
      </c>
    </row>
    <row r="2">
      <c r="A2" s="6" t="n">
        <v>46083</v>
      </c>
      <c r="B2" t="inlineStr">
        <is>
          <t>BTC</t>
        </is>
      </c>
      <c r="C2" t="n">
        <v>61200</v>
      </c>
      <c r="E2" s="5">
        <f t="array" ref="E2">_xlfn.XLOOKUP(B9,B2:B7,C2:C7,"Not found",0,-1)</f>
        <v/>
      </c>
      <c r="G2" t="inlineStr">
        <is>
          <t>https://gosuoo.com/formulas/xlookup-last-match/</t>
        </is>
      </c>
    </row>
    <row r="3">
      <c r="A3" s="6" t="n">
        <v>46083</v>
      </c>
      <c r="B3" t="inlineStr">
        <is>
          <t>ETH</t>
        </is>
      </c>
      <c r="C3" t="n">
        <v>3400</v>
      </c>
      <c r="E3" s="5">
        <f t="array" ref="E3">LOOKUP(2,1/(B2:B7=B9),C2:C7)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s="6" t="n">
        <v>46084</v>
      </c>
      <c r="B4" t="inlineStr">
        <is>
          <t>BTC</t>
        </is>
      </c>
      <c r="C4" t="n">
        <v>62950</v>
      </c>
      <c r="E4" s="7">
        <f t="array" ref="E4">_xlfn.XLOOKUP(B9,B2:B7,A2:A7,,0,-1)</f>
        <v/>
      </c>
      <c r="G4" t="inlineStr">
        <is>
          <t>Excel 365 / Google Sheets</t>
        </is>
      </c>
      <c r="H4" t="inlineStr">
        <is>
          <t>E2</t>
        </is>
      </c>
      <c r="I4" t="inlineStr">
        <is>
          <t>=XLOOKUP(B9,B2:B7,C2:C7,"Not found",0,-1)</t>
        </is>
      </c>
      <c r="J4" t="n">
        <v>60480</v>
      </c>
      <c r="K4" t="inlineStr">
        <is>
          <t>Excel &amp; Google Sheets</t>
        </is>
      </c>
    </row>
    <row r="5">
      <c r="A5" s="6" t="n">
        <v>46085</v>
      </c>
      <c r="B5" t="inlineStr">
        <is>
          <t>ETH</t>
        </is>
      </c>
      <c r="C5" t="n">
        <v>3525</v>
      </c>
      <c r="G5" t="inlineStr">
        <is>
          <t>Any Excel version</t>
        </is>
      </c>
      <c r="H5" t="inlineStr">
        <is>
          <t>E3</t>
        </is>
      </c>
      <c r="I5" t="inlineStr">
        <is>
          <t>=LOOKUP(2,1/(B2:B7=B9),C2:C7)</t>
        </is>
      </c>
      <c r="J5" t="n">
        <v>60480</v>
      </c>
      <c r="K5" t="inlineStr">
        <is>
          <t>Excel</t>
        </is>
      </c>
    </row>
    <row r="6">
      <c r="A6" s="6" t="n">
        <v>46086</v>
      </c>
      <c r="B6" t="inlineStr">
        <is>
          <t>BTC</t>
        </is>
      </c>
      <c r="C6" t="n">
        <v>60480</v>
      </c>
      <c r="G6" t="inlineStr">
        <is>
          <t>Date of the last match</t>
        </is>
      </c>
      <c r="H6" t="inlineStr">
        <is>
          <t>E4</t>
        </is>
      </c>
      <c r="I6" t="inlineStr">
        <is>
          <t>=XLOOKUP(B9,B2:B7,A2:A7,,0,-1)</t>
        </is>
      </c>
      <c r="J6" s="6" t="n">
        <v>46086</v>
      </c>
      <c r="K6" t="inlineStr">
        <is>
          <t>Excel &amp; Google Sheets</t>
        </is>
      </c>
    </row>
    <row r="7">
      <c r="A7" s="6" t="n">
        <v>46086</v>
      </c>
      <c r="B7" t="inlineStr">
        <is>
          <t>SOL</t>
        </is>
      </c>
      <c r="C7" t="n">
        <v>142</v>
      </c>
    </row>
    <row r="8">
      <c r="G8" t="inlineStr">
        <is>
          <t>Want this done for you? Ready-made templates: Trader Bundle https://payhip.com/b/QP8dD</t>
        </is>
      </c>
    </row>
    <row r="9">
      <c r="A9" t="inlineStr">
        <is>
          <t>Ticker</t>
        </is>
      </c>
      <c r="B9" t="inlineStr">
        <is>
          <t>BTC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From</t>
        </is>
      </c>
      <c r="B1" s="3" t="inlineStr">
        <is>
          <t>Rate</t>
        </is>
      </c>
      <c r="G1" s="4" t="inlineStr">
        <is>
          <t>Excel lookup within a range of values (tiered rates)</t>
        </is>
      </c>
    </row>
    <row r="2">
      <c r="A2" t="n">
        <v>0</v>
      </c>
      <c r="B2" t="n">
        <v>0.02</v>
      </c>
      <c r="E2" s="8">
        <f t="array" ref="E2">VLOOKUP(B7,A2:B5,2,TRUE)</f>
        <v/>
      </c>
      <c r="G2" t="inlineStr">
        <is>
          <t>https://gosuoo.com/formulas/lookup-range-of-values-tiers/</t>
        </is>
      </c>
    </row>
    <row r="3">
      <c r="A3" t="n">
        <v>1000</v>
      </c>
      <c r="B3" t="n">
        <v>0.03</v>
      </c>
      <c r="E3" s="8">
        <f t="array" ref="E3">_xlfn.XLOOKUP(B7,A2:A5,B2:B5,,-1)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n">
        <v>5000</v>
      </c>
      <c r="B4" t="n">
        <v>0.05</v>
      </c>
      <c r="E4" s="9">
        <f t="array" ref="E4">B7*VLOOKUP(B7,A2:B5,2,TRUE)</f>
        <v/>
      </c>
      <c r="G4" t="inlineStr">
        <is>
          <t>Excel &amp; Google Sheets</t>
        </is>
      </c>
      <c r="H4" t="inlineStr">
        <is>
          <t>E2</t>
        </is>
      </c>
      <c r="I4" t="inlineStr">
        <is>
          <t>=VLOOKUP(B7,A2:B5,2,TRUE)</t>
        </is>
      </c>
      <c r="J4" s="10" t="n">
        <v>0.05</v>
      </c>
      <c r="K4" t="inlineStr">
        <is>
          <t>Excel &amp; Google Sheets</t>
        </is>
      </c>
    </row>
    <row r="5">
      <c r="A5" t="n">
        <v>10000</v>
      </c>
      <c r="B5" t="n">
        <v>0.07000000000000001</v>
      </c>
      <c r="G5" t="inlineStr">
        <is>
          <t>Excel 365 / Google Sheets</t>
        </is>
      </c>
      <c r="H5" t="inlineStr">
        <is>
          <t>E3</t>
        </is>
      </c>
      <c r="I5" t="inlineStr">
        <is>
          <t>=XLOOKUP(B7,A2:A5,B2:B5,,-1)</t>
        </is>
      </c>
      <c r="J5" s="10" t="n">
        <v>0.05</v>
      </c>
      <c r="K5" t="inlineStr">
        <is>
          <t>Excel &amp; Google Sheets</t>
        </is>
      </c>
    </row>
    <row r="6">
      <c r="G6" t="inlineStr">
        <is>
          <t>Commission amount</t>
        </is>
      </c>
      <c r="H6" t="inlineStr">
        <is>
          <t>E4</t>
        </is>
      </c>
      <c r="I6" t="inlineStr">
        <is>
          <t>=B7*VLOOKUP(B7,A2:B5,2,TRUE)</t>
        </is>
      </c>
      <c r="J6" s="11" t="n">
        <v>312.5</v>
      </c>
      <c r="K6" t="inlineStr">
        <is>
          <t>Excel &amp; Google Sheets</t>
        </is>
      </c>
    </row>
    <row r="7">
      <c r="A7" t="inlineStr">
        <is>
          <t>Sales</t>
        </is>
      </c>
      <c r="B7" t="n">
        <v>6250</v>
      </c>
    </row>
    <row r="8">
      <c r="G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Code</t>
        </is>
      </c>
      <c r="B1" s="3" t="inlineStr">
        <is>
          <t>Discount</t>
        </is>
      </c>
      <c r="G1" s="4" t="inlineStr">
        <is>
          <t>Case-sensitive lookup in Excel</t>
        </is>
      </c>
    </row>
    <row r="2">
      <c r="A2" t="inlineStr">
        <is>
          <t>save10</t>
        </is>
      </c>
      <c r="B2" t="n">
        <v>0.05</v>
      </c>
      <c r="E2" s="8">
        <f t="array" ref="E2">INDEX(B2:B4,MATCH(TRUE,EXACT(A2:A4,B6),0))</f>
        <v/>
      </c>
      <c r="G2" t="inlineStr">
        <is>
          <t>https://gosuoo.com/formulas/case-sensitive-lookup/</t>
        </is>
      </c>
    </row>
    <row r="3">
      <c r="A3" t="inlineStr">
        <is>
          <t>SAVE10</t>
        </is>
      </c>
      <c r="B3" t="n">
        <v>0.1</v>
      </c>
      <c r="E3" s="8">
        <f t="array" ref="E3">_xlfn.XLOOKUP(TRUE,EXACT(A2:A4,B6),B2:B4)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Save10</t>
        </is>
      </c>
      <c r="B4" t="n">
        <v>0.15</v>
      </c>
      <c r="G4" t="inlineStr">
        <is>
          <t>Excel</t>
        </is>
      </c>
      <c r="H4" t="inlineStr">
        <is>
          <t>E2</t>
        </is>
      </c>
      <c r="I4" t="inlineStr">
        <is>
          <t>=INDEX(B2:B4,MATCH(TRUE,EXACT(A2:A4,B6),0))</t>
        </is>
      </c>
      <c r="J4" s="10" t="n">
        <v>0.1</v>
      </c>
      <c r="K4" t="inlineStr">
        <is>
          <t>Excel</t>
        </is>
      </c>
    </row>
    <row r="5">
      <c r="G5" t="inlineStr">
        <is>
          <t>Excel 365</t>
        </is>
      </c>
      <c r="H5" t="inlineStr">
        <is>
          <t>E3</t>
        </is>
      </c>
      <c r="I5" t="inlineStr">
        <is>
          <t>=XLOOKUP(TRUE,EXACT(A2:A4,B6),B2:B4)</t>
        </is>
      </c>
      <c r="J5" s="10" t="n">
        <v>0.1</v>
      </c>
      <c r="K5" t="inlineStr">
        <is>
          <t>Excel</t>
        </is>
      </c>
    </row>
    <row r="6">
      <c r="A6" t="inlineStr">
        <is>
          <t>Code</t>
        </is>
      </c>
      <c r="B6" t="inlineStr">
        <is>
          <t>SAVE10</t>
        </is>
      </c>
      <c r="G6" t="inlineStr">
        <is>
          <t>Google Sheets</t>
        </is>
      </c>
      <c r="H6" t="inlineStr">
        <is>
          <t>(text only)</t>
        </is>
      </c>
      <c r="I6" t="inlineStr">
        <is>
          <t>=ARRAYFORMULA(INDEX(B2:B4,MATCH(TRUE,EXACT(A2:A4,B6),0)))</t>
        </is>
      </c>
      <c r="J6" s="10" t="n">
        <v>0.1</v>
      </c>
      <c r="K6" t="inlineStr">
        <is>
          <t>Google Sheets (text)</t>
        </is>
      </c>
    </row>
    <row r="8">
      <c r="G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4" customWidth="1" min="13" max="13"/>
    <col width="60" customWidth="1" min="15" max="15"/>
  </cols>
  <sheetData>
    <row r="1">
      <c r="A1" s="3" t="inlineStr">
        <is>
          <t>Rep</t>
        </is>
      </c>
      <c r="B1" s="3" t="inlineStr">
        <is>
          <t>Region</t>
        </is>
      </c>
      <c r="C1" s="3" t="inlineStr">
        <is>
          <t>Amount</t>
        </is>
      </c>
      <c r="M1" s="4" t="inlineStr">
        <is>
          <t>Excel FILTER function with multiple criteria</t>
        </is>
      </c>
    </row>
    <row r="2">
      <c r="A2" t="inlineStr">
        <is>
          <t>Ana</t>
        </is>
      </c>
      <c r="B2" t="inlineStr">
        <is>
          <t>East</t>
        </is>
      </c>
      <c r="C2" t="n">
        <v>420</v>
      </c>
      <c r="E2" s="5">
        <f t="array" ref="E2:G3">_xlfn._xlws.FILTER(A2:C8,(B2:B8="East")*(C2:C8&gt;100),"No match")</f>
        <v/>
      </c>
      <c r="I2" s="5">
        <f t="array" ref="I2:I6">_xlfn._xlws.FILTER(A2:A8,(B2:B8="East")+(B2:B8="West"))</f>
        <v/>
      </c>
      <c r="M2" t="inlineStr">
        <is>
          <t>https://gosuoo.com/formulas/filter-multiple-criteria/</t>
        </is>
      </c>
    </row>
    <row r="3">
      <c r="A3" t="inlineStr">
        <is>
          <t>Ben</t>
        </is>
      </c>
      <c r="B3" t="inlineStr">
        <is>
          <t>West</t>
        </is>
      </c>
      <c r="C3" t="n">
        <v>150</v>
      </c>
      <c r="M3" s="3" t="inlineStr">
        <is>
          <t>Formula</t>
        </is>
      </c>
      <c r="N3" s="3" t="inlineStr">
        <is>
          <t>Cell</t>
        </is>
      </c>
      <c r="O3" s="3" t="inlineStr">
        <is>
          <t>Formula text</t>
        </is>
      </c>
      <c r="P3" s="3" t="inlineStr">
        <is>
          <t>Expected</t>
        </is>
      </c>
      <c r="Q3" s="3" t="inlineStr">
        <is>
          <t>Platform</t>
        </is>
      </c>
    </row>
    <row r="4">
      <c r="A4" t="inlineStr">
        <is>
          <t>Cara</t>
        </is>
      </c>
      <c r="B4" t="inlineStr">
        <is>
          <t>East</t>
        </is>
      </c>
      <c r="C4" t="n">
        <v>90</v>
      </c>
      <c r="M4" t="inlineStr">
        <is>
          <t>Excel – AND (East and over 100)</t>
        </is>
      </c>
      <c r="N4" t="inlineStr">
        <is>
          <t>E2</t>
        </is>
      </c>
      <c r="O4" t="inlineStr">
        <is>
          <t>=FILTER(A2:C8,(B2:B8="East")*(C2:C8&gt;100),"No match")</t>
        </is>
      </c>
      <c r="P4" t="inlineStr">
        <is>
          <t>[['Ana', 'East', 420], ['Fay', 'East', 130]]</t>
        </is>
      </c>
      <c r="Q4" t="inlineStr">
        <is>
          <t>Excel</t>
        </is>
      </c>
    </row>
    <row r="5">
      <c r="A5" t="inlineStr">
        <is>
          <t>Dev</t>
        </is>
      </c>
      <c r="B5" t="inlineStr">
        <is>
          <t>North</t>
        </is>
      </c>
      <c r="C5" t="n">
        <v>310</v>
      </c>
      <c r="M5" t="inlineStr">
        <is>
          <t>Excel – OR (East or West)</t>
        </is>
      </c>
      <c r="N5" t="inlineStr">
        <is>
          <t>I2</t>
        </is>
      </c>
      <c r="O5" t="inlineStr">
        <is>
          <t>=FILTER(A2:A8,(B2:B8="East")+(B2:B8="West"))</t>
        </is>
      </c>
      <c r="P5" t="inlineStr">
        <is>
          <t>[['Ana'], ['Ben'], ['Cara'], ['Eli'], ['Fay']]</t>
        </is>
      </c>
      <c r="Q5" t="inlineStr">
        <is>
          <t>Excel</t>
        </is>
      </c>
    </row>
    <row r="6">
      <c r="A6" t="inlineStr">
        <is>
          <t>Eli</t>
        </is>
      </c>
      <c r="B6" t="inlineStr">
        <is>
          <t>West</t>
        </is>
      </c>
      <c r="C6" t="n">
        <v>275</v>
      </c>
      <c r="M6" t="inlineStr">
        <is>
          <t>Google Sheets – AND</t>
        </is>
      </c>
      <c r="N6" t="inlineStr">
        <is>
          <t>(text only)</t>
        </is>
      </c>
      <c r="O6" t="inlineStr">
        <is>
          <t>=FILTER(A2:C8,B2:B8="East",C2:C8&gt;100)</t>
        </is>
      </c>
      <c r="P6" t="inlineStr">
        <is>
          <t>[['Ana', 'East', 420], ['Fay', 'East', 130]]</t>
        </is>
      </c>
      <c r="Q6" t="inlineStr">
        <is>
          <t>Google Sheets (text)</t>
        </is>
      </c>
    </row>
    <row r="7">
      <c r="A7" t="inlineStr">
        <is>
          <t>Fay</t>
        </is>
      </c>
      <c r="B7" t="inlineStr">
        <is>
          <t>East</t>
        </is>
      </c>
      <c r="C7" t="n">
        <v>130</v>
      </c>
      <c r="M7" t="inlineStr">
        <is>
          <t>Google Sheets – OR</t>
        </is>
      </c>
      <c r="N7" t="inlineStr">
        <is>
          <t>(text only)</t>
        </is>
      </c>
      <c r="O7" t="inlineStr">
        <is>
          <t>=FILTER(A2:A8,((B2:B8="East")+(B2:B8="West"))&gt;0)</t>
        </is>
      </c>
      <c r="P7" t="inlineStr">
        <is>
          <t>[['Ana'], ['Ben'], ['Cara'], ['Eli'], ['Fay']]</t>
        </is>
      </c>
      <c r="Q7" t="inlineStr">
        <is>
          <t>Google Sheets (text)</t>
        </is>
      </c>
    </row>
    <row r="8">
      <c r="A8" t="inlineStr">
        <is>
          <t>Gus</t>
        </is>
      </c>
      <c r="B8" t="inlineStr">
        <is>
          <t>North</t>
        </is>
      </c>
      <c r="C8" t="n">
        <v>60</v>
      </c>
    </row>
    <row r="9">
      <c r="M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Item</t>
        </is>
      </c>
      <c r="H1" s="4" t="inlineStr">
        <is>
          <t>Excel formula for a sorted unique list</t>
        </is>
      </c>
    </row>
    <row r="2">
      <c r="A2" t="inlineStr">
        <is>
          <t>Pens</t>
        </is>
      </c>
      <c r="C2" s="5">
        <f t="array" ref="C2:C5">_xlfn._xlws.SORT(_xlfn.UNIQUE(A2:A9))</f>
        <v/>
      </c>
      <c r="E2" s="5">
        <f t="array" ref="E2">COUNTA(_xlfn.UNIQUE(A2:A9))</f>
        <v/>
      </c>
      <c r="F2" s="5">
        <f t="array" ref="F2:F5">_xlfn._xlws.SORT(_xlfn.UNIQUE(_xlfn._xlws.FILTER(A2:A9,A2:A9&lt;&gt;"")))</f>
        <v/>
      </c>
      <c r="H2" t="inlineStr">
        <is>
          <t>https://gosuoo.com/formulas/unique-sorted-list/</t>
        </is>
      </c>
    </row>
    <row r="3">
      <c r="A3" t="inlineStr">
        <is>
          <t>Ink</t>
        </is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t="inlineStr">
        <is>
          <t>Paper</t>
        </is>
      </c>
      <c r="H4" t="inlineStr">
        <is>
          <t>Excel &amp; Google Sheets</t>
        </is>
      </c>
      <c r="I4" t="inlineStr">
        <is>
          <t>C2</t>
        </is>
      </c>
      <c r="J4" t="inlineStr">
        <is>
          <t>=SORT(UNIQUE(A2:A9))</t>
        </is>
      </c>
      <c r="K4" t="inlineStr">
        <is>
          <t>[['Folders'], ['Ink'], ['Paper'], ['Pens']]</t>
        </is>
      </c>
      <c r="L4" t="inlineStr">
        <is>
          <t>Excel &amp; Google Sheets</t>
        </is>
      </c>
    </row>
    <row r="5">
      <c r="A5" t="inlineStr">
        <is>
          <t>Pens</t>
        </is>
      </c>
      <c r="H5" t="inlineStr">
        <is>
          <t>Count of unique items</t>
        </is>
      </c>
      <c r="I5" t="inlineStr">
        <is>
          <t>E2</t>
        </is>
      </c>
      <c r="J5" t="inlineStr">
        <is>
          <t>=COUNTA(UNIQUE(A2:A9))</t>
        </is>
      </c>
      <c r="K5" t="n">
        <v>4</v>
      </c>
      <c r="L5" t="inlineStr">
        <is>
          <t>Excel &amp; Google Sheets</t>
        </is>
      </c>
    </row>
    <row r="6">
      <c r="A6" t="inlineStr">
        <is>
          <t>Folders</t>
        </is>
      </c>
      <c r="H6" t="inlineStr">
        <is>
          <t>Ignore blank cells</t>
        </is>
      </c>
      <c r="I6" t="inlineStr">
        <is>
          <t>F2</t>
        </is>
      </c>
      <c r="J6" t="inlineStr">
        <is>
          <t>=SORT(UNIQUE(FILTER(A2:A9,A2:A9&lt;&gt;"")))</t>
        </is>
      </c>
      <c r="K6" t="inlineStr">
        <is>
          <t>[['Folders'], ['Ink'], ['Paper'], ['Pens']]</t>
        </is>
      </c>
      <c r="L6" t="inlineStr">
        <is>
          <t>Excel</t>
        </is>
      </c>
    </row>
    <row r="7">
      <c r="A7" t="inlineStr">
        <is>
          <t>Ink</t>
        </is>
      </c>
    </row>
    <row r="8">
      <c r="A8" t="inlineStr">
        <is>
          <t>Pens</t>
        </is>
      </c>
      <c r="H8" t="inlineStr">
        <is>
          <t>Want this done for you? Ready-made templates: All 8 templates https://payhip.com/b/8pio7</t>
        </is>
      </c>
    </row>
    <row r="9">
      <c r="A9" t="inlineStr">
        <is>
          <t>Paper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selection activeCell="A1" sqref="A1"/>
    </sheetView>
  </sheetViews>
  <sheetFormatPr baseColWidth="8" defaultRowHeight="15"/>
  <cols>
    <col width="34" customWidth="1" min="17" max="17"/>
    <col width="60" customWidth="1" min="19" max="19"/>
  </cols>
  <sheetData>
    <row r="1">
      <c r="A1" s="3" t="inlineStr">
        <is>
          <t>Rep</t>
        </is>
      </c>
      <c r="B1" s="3" t="inlineStr">
        <is>
          <t>Region</t>
        </is>
      </c>
      <c r="C1" s="3" t="inlineStr">
        <is>
          <t>Amount</t>
        </is>
      </c>
      <c r="Q1" s="4" t="inlineStr">
        <is>
          <t>Sort by multiple columns with a formula (SORTBY)</t>
        </is>
      </c>
    </row>
    <row r="2">
      <c r="A2" t="inlineStr">
        <is>
          <t>Ana</t>
        </is>
      </c>
      <c r="B2" t="inlineStr">
        <is>
          <t>East</t>
        </is>
      </c>
      <c r="C2" t="n">
        <v>420</v>
      </c>
      <c r="E2" s="5">
        <f t="array" ref="E2:G8">_xlfn.SORTBY(A2:C8,B2:B8,1,C2:C8,-1)</f>
        <v/>
      </c>
      <c r="I2" s="5">
        <f t="array" ref="I2:K8">_xlfn._xlws.SORT(A2:C8,{2,3},{1,-1})</f>
        <v/>
      </c>
      <c r="Q2" t="inlineStr">
        <is>
          <t>https://gosuoo.com/formulas/sortby-multiple-columns/</t>
        </is>
      </c>
    </row>
    <row r="3">
      <c r="A3" t="inlineStr">
        <is>
          <t>Ben</t>
        </is>
      </c>
      <c r="B3" t="inlineStr">
        <is>
          <t>West</t>
        </is>
      </c>
      <c r="C3" t="n">
        <v>150</v>
      </c>
      <c r="Q3" s="3" t="inlineStr">
        <is>
          <t>Formula</t>
        </is>
      </c>
      <c r="R3" s="3" t="inlineStr">
        <is>
          <t>Cell</t>
        </is>
      </c>
      <c r="S3" s="3" t="inlineStr">
        <is>
          <t>Formula text</t>
        </is>
      </c>
      <c r="T3" s="3" t="inlineStr">
        <is>
          <t>Expected</t>
        </is>
      </c>
      <c r="U3" s="3" t="inlineStr">
        <is>
          <t>Platform</t>
        </is>
      </c>
    </row>
    <row r="4">
      <c r="A4" t="inlineStr">
        <is>
          <t>Cara</t>
        </is>
      </c>
      <c r="B4" t="inlineStr">
        <is>
          <t>East</t>
        </is>
      </c>
      <c r="C4" t="n">
        <v>90</v>
      </c>
      <c r="Q4" t="inlineStr">
        <is>
          <t>Excel</t>
        </is>
      </c>
      <c r="R4" t="inlineStr">
        <is>
          <t>E2</t>
        </is>
      </c>
      <c r="S4" t="inlineStr">
        <is>
          <t>=SORTBY(A2:C8,B2:B8,1,C2:C8,-1)</t>
        </is>
      </c>
      <c r="T4" t="inlineStr">
        <is>
          <t>[['Ana', 'East', 420], ['Fay', 'East', 130], ['Cara', 'East', 90], ['Dev', 'North', 310], ['Gus', 'North', 60], ['Eli', 'West', 275], ['Ben', 'West', 150]]</t>
        </is>
      </c>
      <c r="U4" t="inlineStr">
        <is>
          <t>Excel</t>
        </is>
      </c>
    </row>
    <row r="5">
      <c r="A5" t="inlineStr">
        <is>
          <t>Dev</t>
        </is>
      </c>
      <c r="B5" t="inlineStr">
        <is>
          <t>North</t>
        </is>
      </c>
      <c r="C5" t="n">
        <v>310</v>
      </c>
      <c r="Q5" t="inlineStr">
        <is>
          <t>Excel (SORT by column index)</t>
        </is>
      </c>
      <c r="R5" t="inlineStr">
        <is>
          <t>I2</t>
        </is>
      </c>
      <c r="S5" t="inlineStr">
        <is>
          <t>=SORT(A2:C8,{2,3},{1,-1})</t>
        </is>
      </c>
      <c r="T5" t="inlineStr">
        <is>
          <t>[['Ana', 'East', 420], ['Fay', 'East', 130], ['Cara', 'East', 90], ['Dev', 'North', 310], ['Gus', 'North', 60], ['Eli', 'West', 275], ['Ben', 'West', 150]]</t>
        </is>
      </c>
      <c r="U5" t="inlineStr">
        <is>
          <t>Excel</t>
        </is>
      </c>
    </row>
    <row r="6">
      <c r="A6" t="inlineStr">
        <is>
          <t>Eli</t>
        </is>
      </c>
      <c r="B6" t="inlineStr">
        <is>
          <t>West</t>
        </is>
      </c>
      <c r="C6" t="n">
        <v>275</v>
      </c>
      <c r="Q6" t="inlineStr">
        <is>
          <t>Google Sheets</t>
        </is>
      </c>
      <c r="R6" t="inlineStr">
        <is>
          <t>(text only)</t>
        </is>
      </c>
      <c r="S6" t="inlineStr">
        <is>
          <t>=SORT(A2:C8,2,TRUE,3,FALSE)</t>
        </is>
      </c>
      <c r="T6" t="inlineStr">
        <is>
          <t>[['Ana', 'East', 420], ['Fay', 'East', 130], ['Cara', 'East', 90], ['Dev', 'North', 310], ['Gus', 'North', 60], ['Eli', 'West', 275], ['Ben', 'West', 150]]</t>
        </is>
      </c>
      <c r="U6" t="inlineStr">
        <is>
          <t>Google Sheets (text)</t>
        </is>
      </c>
    </row>
    <row r="7">
      <c r="A7" t="inlineStr">
        <is>
          <t>Fay</t>
        </is>
      </c>
      <c r="B7" t="inlineStr">
        <is>
          <t>East</t>
        </is>
      </c>
      <c r="C7" t="n">
        <v>130</v>
      </c>
    </row>
    <row r="8">
      <c r="A8" t="inlineStr">
        <is>
          <t>Gus</t>
        </is>
      </c>
      <c r="B8" t="inlineStr">
        <is>
          <t>North</t>
        </is>
      </c>
      <c r="C8" t="n">
        <v>60</v>
      </c>
      <c r="Q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4" customWidth="1" min="9" max="9"/>
    <col width="60" customWidth="1" min="11" max="11"/>
  </cols>
  <sheetData>
    <row r="1">
      <c r="A1" s="3" t="inlineStr">
        <is>
          <t>Start date</t>
        </is>
      </c>
      <c r="I1" s="4" t="inlineStr">
        <is>
          <t>Excel formula for a sequence of dates (SEQUENCE)</t>
        </is>
      </c>
    </row>
    <row r="2">
      <c r="A2" s="6" t="n">
        <v>46027</v>
      </c>
      <c r="C2" s="7">
        <f t="array" ref="C2:C7">_xlfn.SEQUENCE(6,1,A2,7)</f>
        <v/>
      </c>
      <c r="E2" s="7">
        <f t="array" ref="E2:E5">EOMONTH(A2,_xlfn.SEQUENCE(4,1,0))</f>
        <v/>
      </c>
      <c r="I2" t="inlineStr">
        <is>
          <t>https://gosuoo.com/formulas/sequence-of-dates/</t>
        </is>
      </c>
    </row>
    <row r="3">
      <c r="C3" s="6" t="n"/>
      <c r="E3" s="6" t="n"/>
      <c r="I3" s="3" t="inlineStr">
        <is>
          <t>Formula</t>
        </is>
      </c>
      <c r="J3" s="3" t="inlineStr">
        <is>
          <t>Cell</t>
        </is>
      </c>
      <c r="K3" s="3" t="inlineStr">
        <is>
          <t>Formula text</t>
        </is>
      </c>
      <c r="L3" s="3" t="inlineStr">
        <is>
          <t>Expected</t>
        </is>
      </c>
      <c r="M3" s="3" t="inlineStr">
        <is>
          <t>Platform</t>
        </is>
      </c>
    </row>
    <row r="4">
      <c r="C4" s="6" t="n"/>
      <c r="E4" s="6" t="n"/>
      <c r="I4" t="inlineStr">
        <is>
          <t>Weekly dates (6 weeks)</t>
        </is>
      </c>
      <c r="J4" t="inlineStr">
        <is>
          <t>C2</t>
        </is>
      </c>
      <c r="K4" t="inlineStr">
        <is>
          <t>=SEQUENCE(6,1,A2,7)</t>
        </is>
      </c>
      <c r="L4" s="6" t="inlineStr">
        <is>
          <t>[[datetime.date(2026, 1, 5)], [datetime.date(2026, 1, 12)], [datetime.date(2026, 1, 19)], [datetime.date(2026, 1, 26)], [datetime.date(2026, 2, 2)], [datetime.date(2026, 2, 9)]]</t>
        </is>
      </c>
      <c r="M4" t="inlineStr">
        <is>
          <t>Excel &amp; Google Sheets</t>
        </is>
      </c>
    </row>
    <row r="5">
      <c r="C5" s="6" t="n"/>
      <c r="E5" s="6" t="n"/>
      <c r="I5" t="inlineStr">
        <is>
          <t>Month-end dates (4 months)</t>
        </is>
      </c>
      <c r="J5" t="inlineStr">
        <is>
          <t>E2</t>
        </is>
      </c>
      <c r="K5" t="inlineStr">
        <is>
          <t>=EOMONTH(A2,SEQUENCE(4,1,0))</t>
        </is>
      </c>
      <c r="L5" s="6" t="inlineStr">
        <is>
          <t>[[datetime.date(2026, 1, 31)], [datetime.date(2026, 2, 28)], [datetime.date(2026, 3, 31)], [datetime.date(2026, 4, 30)]]</t>
        </is>
      </c>
      <c r="M5" t="inlineStr">
        <is>
          <t>Excel</t>
        </is>
      </c>
    </row>
    <row r="6">
      <c r="C6" s="6" t="n"/>
      <c r="I6" t="inlineStr">
        <is>
          <t>Google Sheets month-ends</t>
        </is>
      </c>
      <c r="J6" t="inlineStr">
        <is>
          <t>(text only)</t>
        </is>
      </c>
      <c r="K6" t="inlineStr">
        <is>
          <t>=ARRAYFORMULA(EOMONTH(A2,SEQUENCE(4,1,0)))</t>
        </is>
      </c>
      <c r="L6" s="6" t="inlineStr">
        <is>
          <t>[[datetime.date(2026, 1, 31)], [datetime.date(2026, 2, 28)], [datetime.date(2026, 3, 31)], [datetime.date(2026, 4, 30)]]</t>
        </is>
      </c>
      <c r="M6" t="inlineStr">
        <is>
          <t>Google Sheets (text)</t>
        </is>
      </c>
    </row>
    <row r="7">
      <c r="C7" s="6" t="n"/>
    </row>
    <row r="8">
      <c r="I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Item</t>
        </is>
      </c>
      <c r="B1" s="3" t="inlineStr">
        <is>
          <t>Qty</t>
        </is>
      </c>
      <c r="C1" s="3" t="inlineStr">
        <is>
          <t>Price</t>
        </is>
      </c>
      <c r="G1" s="4" t="inlineStr">
        <is>
          <t>Excel LET function example</t>
        </is>
      </c>
    </row>
    <row r="2">
      <c r="A2" t="inlineStr">
        <is>
          <t>Pens</t>
        </is>
      </c>
      <c r="B2" t="n">
        <v>10</v>
      </c>
      <c r="C2" t="n">
        <v>1.5</v>
      </c>
      <c r="E2" s="9">
        <f t="array" ref="E2">_xlfn.LET(_xlpm.subtotal,SUMPRODUCT(B2:B4,C2:C4),_xlpm.tax,_xlpm.subtotal*B6,_xlpm.subtotal+_xlpm.tax)</f>
        <v/>
      </c>
      <c r="G2" t="inlineStr">
        <is>
          <t>https://gosuoo.com/formulas/let-function-example/</t>
        </is>
      </c>
    </row>
    <row r="3">
      <c r="A3" t="inlineStr">
        <is>
          <t>Paper</t>
        </is>
      </c>
      <c r="B3" t="n">
        <v>4</v>
      </c>
      <c r="C3" t="n">
        <v>6</v>
      </c>
      <c r="E3" s="9">
        <f t="array" ref="E3">SUMPRODUCT(B2:B4,C2:C4)*(1+B6)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Ink</t>
        </is>
      </c>
      <c r="B4" t="n">
        <v>2</v>
      </c>
      <c r="C4" t="n">
        <v>18</v>
      </c>
      <c r="G4" t="inlineStr">
        <is>
          <t>Excel &amp; Google Sheets</t>
        </is>
      </c>
      <c r="H4" t="inlineStr">
        <is>
          <t>E2</t>
        </is>
      </c>
      <c r="I4" t="inlineStr">
        <is>
          <t>=LET(subtotal,SUMPRODUCT(B2:B4,C2:C4),tax,subtotal*B6,subtotal+tax)</t>
        </is>
      </c>
      <c r="J4" s="11" t="n">
        <v>81</v>
      </c>
      <c r="K4" t="inlineStr">
        <is>
          <t>Excel &amp; Google Sheets</t>
        </is>
      </c>
    </row>
    <row r="5">
      <c r="G5" t="inlineStr">
        <is>
          <t>Same result without LET</t>
        </is>
      </c>
      <c r="H5" t="inlineStr">
        <is>
          <t>E3</t>
        </is>
      </c>
      <c r="I5" t="inlineStr">
        <is>
          <t>=SUMPRODUCT(B2:B4,C2:C4)*(1+B6)</t>
        </is>
      </c>
      <c r="J5" s="11" t="n">
        <v>81</v>
      </c>
      <c r="K5" t="inlineStr">
        <is>
          <t>Excel &amp; Google Sheets</t>
        </is>
      </c>
    </row>
    <row r="6">
      <c r="A6" t="inlineStr">
        <is>
          <t>Tax rate</t>
        </is>
      </c>
      <c r="B6" t="n">
        <v>0.08</v>
      </c>
    </row>
    <row r="7">
      <c r="G7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Price</t>
        </is>
      </c>
      <c r="B1" s="3" t="inlineStr">
        <is>
          <t>Cost</t>
        </is>
      </c>
      <c r="G1" s="4" t="inlineStr">
        <is>
          <t>Excel LAMBDA function: create a custom function</t>
        </is>
      </c>
    </row>
    <row r="2">
      <c r="A2" t="n">
        <v>50</v>
      </c>
      <c r="B2" t="n">
        <v>32</v>
      </c>
      <c r="G2" t="inlineStr">
        <is>
          <t>https://gosuoo.com/formulas/lambda-custom-function/</t>
        </is>
      </c>
    </row>
    <row r="3">
      <c r="A3" t="n">
        <v>19.99</v>
      </c>
      <c r="B3" t="n">
        <v>11.5</v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E4" s="8">
        <f t="array" ref="E4">(A2-B2)/A2</f>
        <v/>
      </c>
      <c r="G4" t="inlineStr">
        <is>
          <t>Excel 365 / Google Sheets (inline call)</t>
        </is>
      </c>
      <c r="H4" t="inlineStr">
        <is>
          <t>(text only)</t>
        </is>
      </c>
      <c r="I4" t="inlineStr">
        <is>
          <t>=LAMBDA(price,cost,(price-cost)/price)(A2,B2)</t>
        </is>
      </c>
      <c r="J4" s="10" t="n">
        <v>0.36</v>
      </c>
      <c r="K4" t="inlineStr">
        <is>
          <t>Excel 365 only (text; not runnable in LibreOffice)</t>
        </is>
      </c>
    </row>
    <row r="5">
      <c r="G5" t="inlineStr">
        <is>
          <t>Named function MARGIN(A3,B3)</t>
        </is>
      </c>
      <c r="H5" t="inlineStr">
        <is>
          <t>(text only)</t>
        </is>
      </c>
      <c r="I5" t="inlineStr">
        <is>
          <t>=MARGIN(A3,B3)</t>
        </is>
      </c>
      <c r="J5" s="10" t="n">
        <v>0.424712356178089</v>
      </c>
      <c r="K5" t="inlineStr">
        <is>
          <t>Excel 365 only (text; not runnable in LibreOffice)</t>
        </is>
      </c>
    </row>
    <row r="6">
      <c r="G6" t="inlineStr">
        <is>
          <t>Equivalent formula (any Excel)</t>
        </is>
      </c>
      <c r="H6" t="inlineStr">
        <is>
          <t>E4</t>
        </is>
      </c>
      <c r="I6" t="inlineStr">
        <is>
          <t>=(A2-B2)/A2</t>
        </is>
      </c>
      <c r="J6" s="10" t="n">
        <v>0.36</v>
      </c>
      <c r="K6" t="inlineStr">
        <is>
          <t>Excel &amp; Google Sheets</t>
        </is>
      </c>
    </row>
    <row r="8">
      <c r="G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RowHeight="15"/>
  <cols>
    <col width="34" customWidth="1" min="14" max="14"/>
    <col width="60" customWidth="1" min="16" max="16"/>
  </cols>
  <sheetData>
    <row r="1">
      <c r="A1" s="3" t="inlineStr">
        <is>
          <t>Rep</t>
        </is>
      </c>
      <c r="B1" s="3" t="inlineStr">
        <is>
          <t>Sales</t>
        </is>
      </c>
      <c r="N1" s="4" t="inlineStr">
        <is>
          <t>Excel formula for the top 3 values with names</t>
        </is>
      </c>
    </row>
    <row r="2">
      <c r="A2" t="inlineStr">
        <is>
          <t>Ana</t>
        </is>
      </c>
      <c r="B2" t="n">
        <v>420</v>
      </c>
      <c r="D2" s="5">
        <f t="array" ref="D2:D4">LARGE(B2:B7,{1;2;3})</f>
        <v/>
      </c>
      <c r="F2" s="5">
        <f t="array" ref="F2:F4">INDEX(_xlfn.SORTBY(A2:A7,B2:B7,-1),_xlfn.SEQUENCE(3))</f>
        <v/>
      </c>
      <c r="H2" s="5">
        <f t="array" ref="H2:I4">INDEX(_xlfn.SORTBY(A2:B7,B2:B7,-1),_xlfn.SEQUENCE(3),{1,2})</f>
        <v/>
      </c>
      <c r="N2" t="inlineStr">
        <is>
          <t>https://gosuoo.com/formulas/top-n-values-with-names/</t>
        </is>
      </c>
    </row>
    <row r="3">
      <c r="A3" t="inlineStr">
        <is>
          <t>Ben</t>
        </is>
      </c>
      <c r="B3" t="n">
        <v>150</v>
      </c>
      <c r="N3" s="3" t="inlineStr">
        <is>
          <t>Formula</t>
        </is>
      </c>
      <c r="O3" s="3" t="inlineStr">
        <is>
          <t>Cell</t>
        </is>
      </c>
      <c r="P3" s="3" t="inlineStr">
        <is>
          <t>Formula text</t>
        </is>
      </c>
      <c r="Q3" s="3" t="inlineStr">
        <is>
          <t>Expected</t>
        </is>
      </c>
      <c r="R3" s="3" t="inlineStr">
        <is>
          <t>Platform</t>
        </is>
      </c>
    </row>
    <row r="4">
      <c r="A4" t="inlineStr">
        <is>
          <t>Cara</t>
        </is>
      </c>
      <c r="B4" t="n">
        <v>90</v>
      </c>
      <c r="N4" t="inlineStr">
        <is>
          <t>Top 3 values (any Excel)</t>
        </is>
      </c>
      <c r="O4" t="inlineStr">
        <is>
          <t>D2</t>
        </is>
      </c>
      <c r="P4" t="inlineStr">
        <is>
          <t>=LARGE(B2:B7,{1;2;3})</t>
        </is>
      </c>
      <c r="Q4" t="inlineStr">
        <is>
          <t>[[420], [310], [275]]</t>
        </is>
      </c>
      <c r="R4" t="inlineStr">
        <is>
          <t>Excel</t>
        </is>
      </c>
    </row>
    <row r="5">
      <c r="A5" t="inlineStr">
        <is>
          <t>Dev</t>
        </is>
      </c>
      <c r="B5" t="n">
        <v>310</v>
      </c>
      <c r="N5" t="inlineStr">
        <is>
          <t>Top 3 names (Excel 365)</t>
        </is>
      </c>
      <c r="O5" t="inlineStr">
        <is>
          <t>F2</t>
        </is>
      </c>
      <c r="P5" t="inlineStr">
        <is>
          <t>=INDEX(SORTBY(A2:A7,B2:B7,-1),SEQUENCE(3))</t>
        </is>
      </c>
      <c r="Q5" t="inlineStr">
        <is>
          <t>[['Ana'], ['Dev'], ['Eli']]</t>
        </is>
      </c>
      <c r="R5" t="inlineStr">
        <is>
          <t>Excel</t>
        </is>
      </c>
    </row>
    <row r="6">
      <c r="A6" t="inlineStr">
        <is>
          <t>Eli</t>
        </is>
      </c>
      <c r="B6" t="n">
        <v>275</v>
      </c>
      <c r="N6" t="inlineStr">
        <is>
          <t>Top 3 names and values (Excel 365)</t>
        </is>
      </c>
      <c r="O6" t="inlineStr">
        <is>
          <t>H2</t>
        </is>
      </c>
      <c r="P6" t="inlineStr">
        <is>
          <t>=INDEX(SORTBY(A2:B7,B2:B7,-1),SEQUENCE(3),{1,2})</t>
        </is>
      </c>
      <c r="Q6" t="inlineStr">
        <is>
          <t>[['Ana', 420], ['Dev', 310], ['Eli', 275]]</t>
        </is>
      </c>
      <c r="R6" t="inlineStr">
        <is>
          <t>Excel</t>
        </is>
      </c>
    </row>
    <row r="7">
      <c r="A7" t="inlineStr">
        <is>
          <t>Fay</t>
        </is>
      </c>
      <c r="B7" t="n">
        <v>130</v>
      </c>
      <c r="N7" t="inlineStr">
        <is>
          <t>Google Sheets</t>
        </is>
      </c>
      <c r="O7" t="inlineStr">
        <is>
          <t>(text only)</t>
        </is>
      </c>
      <c r="P7" t="inlineStr">
        <is>
          <t>=SORTN(A2:B7,3,0,2,FALSE)</t>
        </is>
      </c>
      <c r="Q7" t="inlineStr">
        <is>
          <t>[['Ana', 420], ['Dev', 310], ['Eli', 275]]</t>
        </is>
      </c>
      <c r="R7" t="inlineStr">
        <is>
          <t>Google Sheets (text)</t>
        </is>
      </c>
    </row>
    <row r="9">
      <c r="N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Tags</t>
        </is>
      </c>
      <c r="G1" s="4" t="inlineStr">
        <is>
          <t>Split text by delimiter in Excel (TEXTSPLIT)</t>
        </is>
      </c>
    </row>
    <row r="2">
      <c r="A2" t="inlineStr">
        <is>
          <t>red,large,cotton</t>
        </is>
      </c>
      <c r="G2" t="inlineStr">
        <is>
          <t>https://gosuoo.com/formulas/textsplit-split-text-by-delimiter/</t>
        </is>
      </c>
    </row>
    <row r="3"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C4" s="5">
        <f t="array" ref="C4">TRIM(MID(SUBSTITUTE(A2,",",REPT(" ",100)),(2-1)*100+1,100))</f>
        <v/>
      </c>
      <c r="G4" t="inlineStr">
        <is>
          <t>Excel 365</t>
        </is>
      </c>
      <c r="H4" t="inlineStr">
        <is>
          <t>(text only)</t>
        </is>
      </c>
      <c r="I4" t="inlineStr">
        <is>
          <t>=TEXTSPLIT(A2,",")</t>
        </is>
      </c>
      <c r="J4" t="inlineStr">
        <is>
          <t>[['red', 'large', 'cotton']]</t>
        </is>
      </c>
      <c r="K4" t="inlineStr">
        <is>
          <t>Excel 365 only (text; not runnable in LibreOffice)</t>
        </is>
      </c>
    </row>
    <row r="5">
      <c r="G5" t="inlineStr">
        <is>
          <t>Google Sheets</t>
        </is>
      </c>
      <c r="H5" t="inlineStr">
        <is>
          <t>(text only)</t>
        </is>
      </c>
      <c r="I5" t="inlineStr">
        <is>
          <t>=SPLIT(A2,",")</t>
        </is>
      </c>
      <c r="J5" t="inlineStr">
        <is>
          <t>[['red', 'large', 'cotton']]</t>
        </is>
      </c>
      <c r="K5" t="inlineStr">
        <is>
          <t>Google Sheets (text)</t>
        </is>
      </c>
    </row>
    <row r="6">
      <c r="G6" t="inlineStr">
        <is>
          <t>Any Excel: Nth item (2nd)</t>
        </is>
      </c>
      <c r="H6" t="inlineStr">
        <is>
          <t>C4</t>
        </is>
      </c>
      <c r="I6" t="inlineStr">
        <is>
          <t>=TRIM(MID(SUBSTITUTE(A2,",",REPT(" ",100)),(2-1)*100+1,100))</t>
        </is>
      </c>
      <c r="J6" t="inlineStr">
        <is>
          <t>large</t>
        </is>
      </c>
      <c r="K6" t="inlineStr">
        <is>
          <t>Excel &amp; Google Sheets</t>
        </is>
      </c>
    </row>
    <row r="8">
      <c r="G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Email</t>
        </is>
      </c>
      <c r="F1" s="4" t="inlineStr">
        <is>
          <t>Extract text before or after a character in Excel</t>
        </is>
      </c>
    </row>
    <row r="2">
      <c r="A2" t="inlineStr">
        <is>
          <t>maria.lopez@shop.co</t>
        </is>
      </c>
      <c r="F2" t="inlineStr">
        <is>
          <t>https://gosuoo.com/formulas/textbefore-textafter/</t>
        </is>
      </c>
    </row>
    <row r="3">
      <c r="C3" s="5">
        <f t="array" ref="C3">LEFT(A2,FIND("@",A2)-1)</f>
        <v/>
      </c>
      <c r="D3" s="5">
        <f t="array" ref="D3">MID(A2,FIND("@",A2)+1,LEN(A2))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F4" t="inlineStr">
        <is>
          <t>Excel 365 – before @</t>
        </is>
      </c>
      <c r="G4" t="inlineStr">
        <is>
          <t>(text only)</t>
        </is>
      </c>
      <c r="H4" t="inlineStr">
        <is>
          <t>=TEXTBEFORE(A2,"@")</t>
        </is>
      </c>
      <c r="I4" t="inlineStr">
        <is>
          <t>maria.lopez</t>
        </is>
      </c>
      <c r="J4" t="inlineStr">
        <is>
          <t>Excel 365 only (text; not runnable in LibreOffice)</t>
        </is>
      </c>
    </row>
    <row r="5">
      <c r="F5" t="inlineStr">
        <is>
          <t>Excel 365 – after @</t>
        </is>
      </c>
      <c r="G5" t="inlineStr">
        <is>
          <t>(text only)</t>
        </is>
      </c>
      <c r="H5" t="inlineStr">
        <is>
          <t>=TEXTAFTER(A2,"@")</t>
        </is>
      </c>
      <c r="I5" t="inlineStr">
        <is>
          <t>shop.co</t>
        </is>
      </c>
      <c r="J5" t="inlineStr">
        <is>
          <t>Excel 365 only (text; not runnable in LibreOffice)</t>
        </is>
      </c>
    </row>
    <row r="6">
      <c r="F6" t="inlineStr">
        <is>
          <t>Any Excel &amp; Google Sheets – before @</t>
        </is>
      </c>
      <c r="G6" t="inlineStr">
        <is>
          <t>C3</t>
        </is>
      </c>
      <c r="H6" t="inlineStr">
        <is>
          <t>=LEFT(A2,FIND("@",A2)-1)</t>
        </is>
      </c>
      <c r="I6" t="inlineStr">
        <is>
          <t>maria.lopez</t>
        </is>
      </c>
      <c r="J6" t="inlineStr">
        <is>
          <t>Excel &amp; Google Sheets</t>
        </is>
      </c>
    </row>
    <row r="7">
      <c r="F7" t="inlineStr">
        <is>
          <t>Any Excel &amp; Google Sheets – after @</t>
        </is>
      </c>
      <c r="G7" t="inlineStr">
        <is>
          <t>D3</t>
        </is>
      </c>
      <c r="H7" t="inlineStr">
        <is>
          <t>=MID(A2,FIND("@",A2)+1,LEN(A2))</t>
        </is>
      </c>
      <c r="I7" t="inlineStr">
        <is>
          <t>shop.co</t>
        </is>
      </c>
      <c r="J7" t="inlineStr">
        <is>
          <t>Excel &amp; Google Sheets</t>
        </is>
      </c>
    </row>
    <row r="9">
      <c r="F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4" customWidth="1" min="5" max="5"/>
    <col width="60" customWidth="1" min="7" max="7"/>
  </cols>
  <sheetData>
    <row r="1">
      <c r="A1" s="3" t="inlineStr">
        <is>
          <t>Text</t>
        </is>
      </c>
      <c r="E1" s="4" t="inlineStr">
        <is>
          <t>Excel formula to extract numbers from text</t>
        </is>
      </c>
    </row>
    <row r="2">
      <c r="A2" t="inlineStr">
        <is>
          <t>Order #4821-B</t>
        </is>
      </c>
      <c r="C2" s="5">
        <f t="array" ref="C2">--_xlfn.TEXTJOIN("",TRUE,IFERROR(--MID(A2,_xlfn.SEQUENCE(LEN(A2)),1),""))</f>
        <v/>
      </c>
      <c r="E2" t="inlineStr">
        <is>
          <t>https://gosuoo.com/formulas/extract-numbers-from-text/</t>
        </is>
      </c>
    </row>
    <row r="3">
      <c r="A3" t="inlineStr">
        <is>
          <t>SKU AB-0075</t>
        </is>
      </c>
      <c r="C3" s="5">
        <f t="array" ref="C3">_xlfn.TEXTJOIN("",TRUE,IFERROR(--MID(A3,_xlfn.SEQUENCE(LEN(A3)),1),""))</f>
        <v/>
      </c>
      <c r="E3" s="3" t="inlineStr">
        <is>
          <t>Formula</t>
        </is>
      </c>
      <c r="F3" s="3" t="inlineStr">
        <is>
          <t>Cell</t>
        </is>
      </c>
      <c r="G3" s="3" t="inlineStr">
        <is>
          <t>Formula text</t>
        </is>
      </c>
      <c r="H3" s="3" t="inlineStr">
        <is>
          <t>Expected</t>
        </is>
      </c>
      <c r="I3" s="3" t="inlineStr">
        <is>
          <t>Platform</t>
        </is>
      </c>
    </row>
    <row r="4">
      <c r="E4" t="inlineStr">
        <is>
          <t>Excel 365</t>
        </is>
      </c>
      <c r="F4" t="inlineStr">
        <is>
          <t>C2</t>
        </is>
      </c>
      <c r="G4" t="inlineStr">
        <is>
          <t>=--TEXTJOIN("",TRUE,IFERROR(--MID(A2,SEQUENCE(LEN(A2)),1),""))</t>
        </is>
      </c>
      <c r="H4" t="n">
        <v>4821</v>
      </c>
      <c r="I4" t="inlineStr">
        <is>
          <t>Excel</t>
        </is>
      </c>
    </row>
    <row r="5">
      <c r="E5" t="inlineStr">
        <is>
          <t>Excel 365 (keep leading zeros as text)</t>
        </is>
      </c>
      <c r="F5" t="inlineStr">
        <is>
          <t>C3</t>
        </is>
      </c>
      <c r="G5" t="inlineStr">
        <is>
          <t>=TEXTJOIN("",TRUE,IFERROR(--MID(A3,SEQUENCE(LEN(A3)),1),""))</t>
        </is>
      </c>
      <c r="H5" t="inlineStr">
        <is>
          <t>0075</t>
        </is>
      </c>
      <c r="I5" t="inlineStr">
        <is>
          <t>Excel</t>
        </is>
      </c>
    </row>
    <row r="6">
      <c r="E6" t="inlineStr">
        <is>
          <t>Google Sheets</t>
        </is>
      </c>
      <c r="F6" t="inlineStr">
        <is>
          <t>(text only)</t>
        </is>
      </c>
      <c r="G6" t="inlineStr">
        <is>
          <t>=VALUE(REGEXREPLACE(A2,"[^0-9]",""))</t>
        </is>
      </c>
      <c r="H6" t="n">
        <v>4821</v>
      </c>
      <c r="I6" t="inlineStr">
        <is>
          <t>Google Sheets (text)</t>
        </is>
      </c>
    </row>
    <row r="7">
      <c r="E7" t="inlineStr">
        <is>
          <t>Excel 365 with regex</t>
        </is>
      </c>
      <c r="F7" t="inlineStr">
        <is>
          <t>(text only)</t>
        </is>
      </c>
      <c r="G7" t="inlineStr">
        <is>
          <t>=--REGEXEXTRACT(A2,"[0-9]+")</t>
        </is>
      </c>
      <c r="H7" t="n">
        <v>4821</v>
      </c>
      <c r="I7" t="inlineStr">
        <is>
          <t>Excel 365 only (text; not runnable in LibreOffice)</t>
        </is>
      </c>
    </row>
    <row r="9">
      <c r="E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4" customWidth="1" min="5" max="5"/>
    <col width="60" customWidth="1" min="7" max="7"/>
  </cols>
  <sheetData>
    <row r="1">
      <c r="A1" s="3" t="inlineStr">
        <is>
          <t>Description</t>
        </is>
      </c>
      <c r="E1" s="4" t="inlineStr">
        <is>
          <t>Extract text between two characters in Excel</t>
        </is>
      </c>
    </row>
    <row r="2">
      <c r="A2" t="inlineStr">
        <is>
          <t>Wireless mouse (SKU-2231) black</t>
        </is>
      </c>
      <c r="C2" s="5">
        <f t="array" ref="C2">MID(A2,FIND("(",A2)+1,FIND(")",A2)-FIND("(",A2)-1)</f>
        <v/>
      </c>
      <c r="E2" t="inlineStr">
        <is>
          <t>https://gosuoo.com/formulas/extract-text-between-characters/</t>
        </is>
      </c>
    </row>
    <row r="3">
      <c r="E3" s="3" t="inlineStr">
        <is>
          <t>Formula</t>
        </is>
      </c>
      <c r="F3" s="3" t="inlineStr">
        <is>
          <t>Cell</t>
        </is>
      </c>
      <c r="G3" s="3" t="inlineStr">
        <is>
          <t>Formula text</t>
        </is>
      </c>
      <c r="H3" s="3" t="inlineStr">
        <is>
          <t>Expected</t>
        </is>
      </c>
      <c r="I3" s="3" t="inlineStr">
        <is>
          <t>Platform</t>
        </is>
      </c>
    </row>
    <row r="4">
      <c r="E4" t="inlineStr">
        <is>
          <t>Excel &amp; Google Sheets</t>
        </is>
      </c>
      <c r="F4" t="inlineStr">
        <is>
          <t>C2</t>
        </is>
      </c>
      <c r="G4" t="inlineStr">
        <is>
          <t>=MID(A2,FIND("(",A2)+1,FIND(")",A2)-FIND("(",A2)-1)</t>
        </is>
      </c>
      <c r="H4" t="inlineStr">
        <is>
          <t>SKU-2231</t>
        </is>
      </c>
      <c r="I4" t="inlineStr">
        <is>
          <t>Excel &amp; Google Sheets</t>
        </is>
      </c>
    </row>
    <row r="5">
      <c r="E5" t="inlineStr">
        <is>
          <t>Excel 365</t>
        </is>
      </c>
      <c r="F5" t="inlineStr">
        <is>
          <t>(text only)</t>
        </is>
      </c>
      <c r="G5" t="inlineStr">
        <is>
          <t>=TEXTBEFORE(TEXTAFTER(A2,"("),")")</t>
        </is>
      </c>
      <c r="H5" t="inlineStr">
        <is>
          <t>SKU-2231</t>
        </is>
      </c>
      <c r="I5" t="inlineStr">
        <is>
          <t>Excel 365 only (text; not runnable in LibreOffice)</t>
        </is>
      </c>
    </row>
    <row r="6">
      <c r="E6" t="inlineStr">
        <is>
          <t>Google Sheets (regex)</t>
        </is>
      </c>
      <c r="F6" t="inlineStr">
        <is>
          <t>(text only)</t>
        </is>
      </c>
      <c r="G6" t="inlineStr">
        <is>
          <t>=REGEXEXTRACT(A2,"\((.*?)\)")</t>
        </is>
      </c>
      <c r="H6" t="inlineStr">
        <is>
          <t>SKU-2231</t>
        </is>
      </c>
      <c r="I6" t="inlineStr">
        <is>
          <t>Google Sheets (text)</t>
        </is>
      </c>
    </row>
    <row r="8">
      <c r="E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4" customWidth="1" min="5" max="5"/>
    <col width="60" customWidth="1" min="7" max="7"/>
  </cols>
  <sheetData>
    <row r="1">
      <c r="A1" s="3" t="inlineStr">
        <is>
          <t>Text</t>
        </is>
      </c>
      <c r="E1" s="4" t="inlineStr">
        <is>
          <t>REGEXEXTRACT Google Sheets examples</t>
        </is>
      </c>
    </row>
    <row r="2">
      <c r="A2" t="inlineStr">
        <is>
          <t>Paid INV-20931 by card</t>
        </is>
      </c>
      <c r="E2" t="inlineStr">
        <is>
          <t>https://gosuoo.com/formulas/regexextract-google-sheets/</t>
        </is>
      </c>
    </row>
    <row r="3">
      <c r="A3" t="inlineStr">
        <is>
          <t>Contact: ops@gosuoo.com</t>
        </is>
      </c>
      <c r="E3" s="3" t="inlineStr">
        <is>
          <t>Formula</t>
        </is>
      </c>
      <c r="F3" s="3" t="inlineStr">
        <is>
          <t>Cell</t>
        </is>
      </c>
      <c r="G3" s="3" t="inlineStr">
        <is>
          <t>Formula text</t>
        </is>
      </c>
      <c r="H3" s="3" t="inlineStr">
        <is>
          <t>Expected</t>
        </is>
      </c>
      <c r="I3" s="3" t="inlineStr">
        <is>
          <t>Platform</t>
        </is>
      </c>
    </row>
    <row r="4">
      <c r="A4" t="inlineStr">
        <is>
          <t>Refund requested</t>
        </is>
      </c>
      <c r="E4" t="inlineStr">
        <is>
          <t>Extract an invoice ID</t>
        </is>
      </c>
      <c r="F4" t="inlineStr">
        <is>
          <t>(text only)</t>
        </is>
      </c>
      <c r="G4" t="inlineStr">
        <is>
          <t>=REGEXEXTRACT(A2,"INV-[0-9]+")</t>
        </is>
      </c>
      <c r="H4" t="inlineStr">
        <is>
          <t>INV-20931</t>
        </is>
      </c>
      <c r="I4" t="inlineStr">
        <is>
          <t>Google Sheets (text)</t>
        </is>
      </c>
    </row>
    <row r="5">
      <c r="E5" t="inlineStr">
        <is>
          <t>Extract an email address</t>
        </is>
      </c>
      <c r="F5" t="inlineStr">
        <is>
          <t>(text only)</t>
        </is>
      </c>
      <c r="G5" t="inlineStr">
        <is>
          <t>=REGEXEXTRACT(A3,"[A-Za-z0-9._%+-]+@[A-Za-z0-9.-]+\.[A-Za-z]+")</t>
        </is>
      </c>
      <c r="H5" t="inlineStr">
        <is>
          <t>ops@gosuoo.com</t>
        </is>
      </c>
      <c r="I5" t="inlineStr">
        <is>
          <t>Google Sheets (text)</t>
        </is>
      </c>
    </row>
    <row r="6">
      <c r="E6" t="inlineStr">
        <is>
          <t>Test a pattern (case-insensitive)</t>
        </is>
      </c>
      <c r="F6" t="inlineStr">
        <is>
          <t>(text only)</t>
        </is>
      </c>
      <c r="G6" t="inlineStr">
        <is>
          <t>=REGEXMATCH(A4,"(?i)refund")</t>
        </is>
      </c>
      <c r="H6" t="b">
        <v>1</v>
      </c>
      <c r="I6" t="inlineStr">
        <is>
          <t>Google Sheets (text)</t>
        </is>
      </c>
    </row>
    <row r="7">
      <c r="E7" t="inlineStr">
        <is>
          <t>Replace digits</t>
        </is>
      </c>
      <c r="F7" t="inlineStr">
        <is>
          <t>(text only)</t>
        </is>
      </c>
      <c r="G7" t="inlineStr">
        <is>
          <t>=REGEXREPLACE(A2,"[0-9]","#")</t>
        </is>
      </c>
      <c r="H7" t="inlineStr">
        <is>
          <t>Paid INV-##### by card</t>
        </is>
      </c>
      <c r="I7" t="inlineStr">
        <is>
          <t>Google Sheets (text)</t>
        </is>
      </c>
    </row>
    <row r="8">
      <c r="E8" t="inlineStr">
        <is>
          <t>Excel 365 equivalent</t>
        </is>
      </c>
      <c r="F8" t="inlineStr">
        <is>
          <t>(text only)</t>
        </is>
      </c>
      <c r="G8" t="inlineStr">
        <is>
          <t>=REGEXEXTRACT(A2,"INV-[0-9]+")</t>
        </is>
      </c>
      <c r="H8" t="inlineStr">
        <is>
          <t>INV-20931</t>
        </is>
      </c>
      <c r="I8" t="inlineStr">
        <is>
          <t>Excel 365 only (text; not runnable in LibreOffice)</t>
        </is>
      </c>
    </row>
    <row r="9">
      <c r="E9" t="inlineStr">
        <is>
          <t>Excel 365: test (case-insensitive)</t>
        </is>
      </c>
      <c r="F9" t="inlineStr">
        <is>
          <t>(text only)</t>
        </is>
      </c>
      <c r="G9" t="inlineStr">
        <is>
          <t>=REGEXTEST(A4,"refund",1)</t>
        </is>
      </c>
      <c r="H9" t="b">
        <v>1</v>
      </c>
      <c r="I9" t="inlineStr">
        <is>
          <t>Excel 365 only (text; not runnable in LibreOffice)</t>
        </is>
      </c>
    </row>
    <row r="11">
      <c r="E11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4" customWidth="1" min="12" max="12"/>
    <col width="60" customWidth="1" min="14" max="14"/>
  </cols>
  <sheetData>
    <row r="1">
      <c r="A1" s="3" t="inlineStr">
        <is>
          <t>Description</t>
        </is>
      </c>
      <c r="B1" s="3" t="inlineStr">
        <is>
          <t>Amount</t>
        </is>
      </c>
      <c r="L1" s="4" t="inlineStr">
        <is>
          <t>Google Sheets FILTER with REGEXMATCH (contains text)</t>
        </is>
      </c>
    </row>
    <row r="2">
      <c r="A2" t="inlineStr">
        <is>
          <t>Stripe payout</t>
        </is>
      </c>
      <c r="B2" t="n">
        <v>820</v>
      </c>
      <c r="G2" s="5">
        <f t="array" ref="G2:H3">_xlfn._xlws.FILTER(A2:B6,ISNUMBER(SEARCH("refund",A2:A6)))</f>
        <v/>
      </c>
      <c r="J2" s="5">
        <f t="array" ref="J2">SUMIFS(B2:B6,A2:A6,"*refund*")</f>
        <v/>
      </c>
      <c r="L2" t="inlineStr">
        <is>
          <t>https://gosuoo.com/formulas/regexmatch-filter-google-sheets/</t>
        </is>
      </c>
    </row>
    <row r="3">
      <c r="A3" t="inlineStr">
        <is>
          <t>Refund - order 1182</t>
        </is>
      </c>
      <c r="B3" t="n">
        <v>-45</v>
      </c>
      <c r="L3" s="3" t="inlineStr">
        <is>
          <t>Formula</t>
        </is>
      </c>
      <c r="M3" s="3" t="inlineStr">
        <is>
          <t>Cell</t>
        </is>
      </c>
      <c r="N3" s="3" t="inlineStr">
        <is>
          <t>Formula text</t>
        </is>
      </c>
      <c r="O3" s="3" t="inlineStr">
        <is>
          <t>Expected</t>
        </is>
      </c>
      <c r="P3" s="3" t="inlineStr">
        <is>
          <t>Platform</t>
        </is>
      </c>
    </row>
    <row r="4">
      <c r="A4" t="inlineStr">
        <is>
          <t>Shopify payout</t>
        </is>
      </c>
      <c r="B4" t="n">
        <v>610</v>
      </c>
      <c r="L4" t="inlineStr">
        <is>
          <t>Google Sheets</t>
        </is>
      </c>
      <c r="M4" t="inlineStr">
        <is>
          <t>(text only)</t>
        </is>
      </c>
      <c r="N4" t="inlineStr">
        <is>
          <t>=FILTER(A2:B6,REGEXMATCH(A2:A6,"(?i)refund"))</t>
        </is>
      </c>
      <c r="O4" t="inlineStr">
        <is>
          <t>[['Refund - order 1182', -45], ['REFUND order 1190', -30]]</t>
        </is>
      </c>
      <c r="P4" t="inlineStr">
        <is>
          <t>Google Sheets (text)</t>
        </is>
      </c>
    </row>
    <row r="5">
      <c r="A5" t="inlineStr">
        <is>
          <t>REFUND order 1190</t>
        </is>
      </c>
      <c r="B5" t="n">
        <v>-30</v>
      </c>
      <c r="L5" t="inlineStr">
        <is>
          <t>Excel 365 &amp; Google Sheets</t>
        </is>
      </c>
      <c r="M5" t="inlineStr">
        <is>
          <t>G2</t>
        </is>
      </c>
      <c r="N5" t="inlineStr">
        <is>
          <t>=FILTER(A2:B6,ISNUMBER(SEARCH("refund",A2:A6)))</t>
        </is>
      </c>
      <c r="O5" t="inlineStr">
        <is>
          <t>[['Refund - order 1182', -45], ['REFUND order 1190', -30]]</t>
        </is>
      </c>
      <c r="P5" t="inlineStr">
        <is>
          <t>Excel</t>
        </is>
      </c>
    </row>
    <row r="6">
      <c r="A6" t="inlineStr">
        <is>
          <t>Ads</t>
        </is>
      </c>
      <c r="B6" t="n">
        <v>-120</v>
      </c>
      <c r="L6" t="inlineStr">
        <is>
          <t>Total of matching rows</t>
        </is>
      </c>
      <c r="M6" t="inlineStr">
        <is>
          <t>J2</t>
        </is>
      </c>
      <c r="N6" t="inlineStr">
        <is>
          <t>=SUMIFS(B2:B6,A2:A6,"*refund*")</t>
        </is>
      </c>
      <c r="O6" t="n">
        <v>-75</v>
      </c>
      <c r="P6" t="inlineStr">
        <is>
          <t>Excel &amp; Google Sheets</t>
        </is>
      </c>
    </row>
    <row r="8">
      <c r="L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4" customWidth="1" min="5" max="5"/>
    <col width="60" customWidth="1" min="7" max="7"/>
  </cols>
  <sheetData>
    <row r="1">
      <c r="A1" s="3" t="inlineStr">
        <is>
          <t>Text</t>
        </is>
      </c>
      <c r="E1" s="4" t="inlineStr">
        <is>
          <t>Excel formula to count words in a cell</t>
        </is>
      </c>
    </row>
    <row r="2">
      <c r="A2" t="inlineStr">
        <is>
          <t xml:space="preserve">  Handmade   soy candle, 8 oz </t>
        </is>
      </c>
      <c r="C2" s="5">
        <f t="array" ref="C2">IF(LEN(TRIM(A2))=0,0,LEN(TRIM(A2))-LEN(SUBSTITUTE(A2," ",""))+1)</f>
        <v/>
      </c>
      <c r="E2" t="inlineStr">
        <is>
          <t>https://gosuoo.com/formulas/count-words-in-cell/</t>
        </is>
      </c>
    </row>
    <row r="3">
      <c r="C3" s="5">
        <f t="array" ref="C3">IF(LEN(TRIM(A3))=0,0,LEN(TRIM(A3))-LEN(SUBSTITUTE(A3," ",""))+1)</f>
        <v/>
      </c>
      <c r="E3" s="3" t="inlineStr">
        <is>
          <t>Formula</t>
        </is>
      </c>
      <c r="F3" s="3" t="inlineStr">
        <is>
          <t>Cell</t>
        </is>
      </c>
      <c r="G3" s="3" t="inlineStr">
        <is>
          <t>Formula text</t>
        </is>
      </c>
      <c r="H3" s="3" t="inlineStr">
        <is>
          <t>Expected</t>
        </is>
      </c>
      <c r="I3" s="3" t="inlineStr">
        <is>
          <t>Platform</t>
        </is>
      </c>
    </row>
    <row r="4">
      <c r="E4" t="inlineStr">
        <is>
          <t>Excel &amp; Google Sheets</t>
        </is>
      </c>
      <c r="F4" t="inlineStr">
        <is>
          <t>C2</t>
        </is>
      </c>
      <c r="G4" t="inlineStr">
        <is>
          <t>=IF(LEN(TRIM(A2))=0,0,LEN(TRIM(A2))-LEN(SUBSTITUTE(A2," ",""))+1)</t>
        </is>
      </c>
      <c r="H4" t="n">
        <v>5</v>
      </c>
      <c r="I4" t="inlineStr">
        <is>
          <t>Excel &amp; Google Sheets</t>
        </is>
      </c>
    </row>
    <row r="5">
      <c r="E5" t="inlineStr">
        <is>
          <t>Empty cell returns 0</t>
        </is>
      </c>
      <c r="F5" t="inlineStr">
        <is>
          <t>C3</t>
        </is>
      </c>
      <c r="G5" t="inlineStr">
        <is>
          <t>=IF(LEN(TRIM(A3))=0,0,LEN(TRIM(A3))-LEN(SUBSTITUTE(A3," ",""))+1)</t>
        </is>
      </c>
      <c r="H5" t="n">
        <v>0</v>
      </c>
      <c r="I5" t="inlineStr">
        <is>
          <t>Excel &amp; Google Sheets</t>
        </is>
      </c>
    </row>
    <row r="7">
      <c r="E7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4" customWidth="1" min="5" max="5"/>
    <col width="60" customWidth="1" min="7" max="7"/>
  </cols>
  <sheetData>
    <row r="1">
      <c r="A1" s="3" t="inlineStr">
        <is>
          <t>Text</t>
        </is>
      </c>
      <c r="E1" s="4" t="inlineStr">
        <is>
          <t>Excel formula to extract the last word</t>
        </is>
      </c>
    </row>
    <row r="2">
      <c r="A2" t="inlineStr">
        <is>
          <t>Mary Ann Smith-Jones</t>
        </is>
      </c>
      <c r="C2" s="5">
        <f t="array" ref="C2">TRIM(RIGHT(SUBSTITUTE(A2," ",REPT(" ",100)),100))</f>
        <v/>
      </c>
      <c r="E2" t="inlineStr">
        <is>
          <t>https://gosuoo.com/formulas/extract-last-word/</t>
        </is>
      </c>
    </row>
    <row r="3">
      <c r="A3" t="inlineStr">
        <is>
          <t>Blue ceramic mug</t>
        </is>
      </c>
      <c r="C3" s="5">
        <f t="array" ref="C3">TRIM(RIGHT(SUBSTITUTE(A3," ",REPT(" ",100)),100))</f>
        <v/>
      </c>
      <c r="E3" s="3" t="inlineStr">
        <is>
          <t>Formula</t>
        </is>
      </c>
      <c r="F3" s="3" t="inlineStr">
        <is>
          <t>Cell</t>
        </is>
      </c>
      <c r="G3" s="3" t="inlineStr">
        <is>
          <t>Formula text</t>
        </is>
      </c>
      <c r="H3" s="3" t="inlineStr">
        <is>
          <t>Expected</t>
        </is>
      </c>
      <c r="I3" s="3" t="inlineStr">
        <is>
          <t>Platform</t>
        </is>
      </c>
    </row>
    <row r="4">
      <c r="E4" t="inlineStr">
        <is>
          <t>Excel &amp; Google Sheets</t>
        </is>
      </c>
      <c r="F4" t="inlineStr">
        <is>
          <t>C2</t>
        </is>
      </c>
      <c r="G4" t="inlineStr">
        <is>
          <t>=TRIM(RIGHT(SUBSTITUTE(A2," ",REPT(" ",100)),100))</t>
        </is>
      </c>
      <c r="H4" t="inlineStr">
        <is>
          <t>Smith-Jones</t>
        </is>
      </c>
      <c r="I4" t="inlineStr">
        <is>
          <t>Excel &amp; Google Sheets</t>
        </is>
      </c>
    </row>
    <row r="5">
      <c r="E5" t="inlineStr">
        <is>
          <t>Second example</t>
        </is>
      </c>
      <c r="F5" t="inlineStr">
        <is>
          <t>C3</t>
        </is>
      </c>
      <c r="G5" t="inlineStr">
        <is>
          <t>=TRIM(RIGHT(SUBSTITUTE(A3," ",REPT(" ",100)),100))</t>
        </is>
      </c>
      <c r="H5" t="inlineStr">
        <is>
          <t>mug</t>
        </is>
      </c>
      <c r="I5" t="inlineStr">
        <is>
          <t>Excel &amp; Google Sheets</t>
        </is>
      </c>
    </row>
    <row r="6">
      <c r="E6" t="inlineStr">
        <is>
          <t>Excel 365</t>
        </is>
      </c>
      <c r="F6" t="inlineStr">
        <is>
          <t>(text only)</t>
        </is>
      </c>
      <c r="G6" t="inlineStr">
        <is>
          <t>=TEXTAFTER(A2," ",-1)</t>
        </is>
      </c>
      <c r="H6" t="inlineStr">
        <is>
          <t>Smith-Jones</t>
        </is>
      </c>
      <c r="I6" t="inlineStr">
        <is>
          <t>Excel 365 only (text; not runnable in LibreOffice)</t>
        </is>
      </c>
    </row>
    <row r="8">
      <c r="E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Start</t>
        </is>
      </c>
      <c r="B1" s="3" t="inlineStr">
        <is>
          <t>End</t>
        </is>
      </c>
      <c r="C1" s="3" t="inlineStr"/>
      <c r="D1" s="3" t="inlineStr">
        <is>
          <t>Holidays</t>
        </is>
      </c>
      <c r="H1" s="4" t="inlineStr">
        <is>
          <t>NETWORKDAYS excluding holidays</t>
        </is>
      </c>
    </row>
    <row r="2">
      <c r="A2" s="6" t="n">
        <v>46357</v>
      </c>
      <c r="B2" s="6" t="n">
        <v>46387</v>
      </c>
      <c r="D2" s="6" t="n">
        <v>46380</v>
      </c>
      <c r="F2" s="5">
        <f t="array" ref="F2">NETWORKDAYS(A2,B2,D2:D3)</f>
        <v/>
      </c>
      <c r="H2" t="inlineStr">
        <is>
          <t>https://gosuoo.com/formulas/networkdays-excluding-holidays/</t>
        </is>
      </c>
    </row>
    <row r="3">
      <c r="D3" s="6" t="n">
        <v>46381</v>
      </c>
      <c r="F3" s="5">
        <f t="array" ref="F3">NETWORKDAYS(A2,B2)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H4" t="inlineStr">
        <is>
          <t>Excel &amp; Google Sheets</t>
        </is>
      </c>
      <c r="I4" t="inlineStr">
        <is>
          <t>F2</t>
        </is>
      </c>
      <c r="J4" t="inlineStr">
        <is>
          <t>=NETWORKDAYS(A2,B2,D2:D3)</t>
        </is>
      </c>
      <c r="K4" t="n">
        <v>21</v>
      </c>
      <c r="L4" t="inlineStr">
        <is>
          <t>Excel &amp; Google Sheets</t>
        </is>
      </c>
    </row>
    <row r="5">
      <c r="H5" t="inlineStr">
        <is>
          <t>Without holidays</t>
        </is>
      </c>
      <c r="I5" t="inlineStr">
        <is>
          <t>F3</t>
        </is>
      </c>
      <c r="J5" t="inlineStr">
        <is>
          <t>=NETWORKDAYS(A2,B2)</t>
        </is>
      </c>
      <c r="K5" t="n">
        <v>23</v>
      </c>
      <c r="L5" t="inlineStr">
        <is>
          <t>Excel &amp; Google Sheets</t>
        </is>
      </c>
    </row>
    <row r="7">
      <c r="H7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Start</t>
        </is>
      </c>
      <c r="B1" s="3" t="inlineStr">
        <is>
          <t>End</t>
        </is>
      </c>
      <c r="C1" s="3" t="inlineStr"/>
      <c r="D1" s="3" t="inlineStr">
        <is>
          <t>Holidays</t>
        </is>
      </c>
      <c r="H1" s="4" t="inlineStr">
        <is>
          <t>NETWORKDAYS.INTL custom weekend (Friday-Saturday, 6-day week)</t>
        </is>
      </c>
    </row>
    <row r="2">
      <c r="A2" s="6" t="n">
        <v>46357</v>
      </c>
      <c r="B2" s="6" t="n">
        <v>46387</v>
      </c>
      <c r="D2" s="6" t="n">
        <v>46380</v>
      </c>
      <c r="F2" s="5">
        <f t="array" ref="F2">NETWORKDAYS.INTL(A2,B2,"0000110",D2:D3)</f>
        <v/>
      </c>
      <c r="H2" t="inlineStr">
        <is>
          <t>https://gosuoo.com/formulas/networkdays-intl-custom-weekend/</t>
        </is>
      </c>
    </row>
    <row r="3">
      <c r="D3" s="6" t="n">
        <v>46381</v>
      </c>
      <c r="F3" s="5">
        <f t="array" ref="F3">NETWORKDAYS.INTL(A2,B2,11,D2:D3)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F4" s="5">
        <f t="array" ref="F4">NETWORKDAYS.INTL(A2,B2,"0000001",D2:D3)</f>
        <v/>
      </c>
      <c r="H4" t="inlineStr">
        <is>
          <t>Friday–Saturday weekend</t>
        </is>
      </c>
      <c r="I4" t="inlineStr">
        <is>
          <t>F2</t>
        </is>
      </c>
      <c r="J4" t="inlineStr">
        <is>
          <t>=NETWORKDAYS.INTL(A2,B2,"0000110",D2:D3)</t>
        </is>
      </c>
      <c r="K4" t="n">
        <v>22</v>
      </c>
      <c r="L4" t="inlineStr">
        <is>
          <t>Excel &amp; Google Sheets</t>
        </is>
      </c>
    </row>
    <row r="5">
      <c r="H5" t="inlineStr">
        <is>
          <t>Sunday only (6-day week)</t>
        </is>
      </c>
      <c r="I5" t="inlineStr">
        <is>
          <t>F3</t>
        </is>
      </c>
      <c r="J5" t="inlineStr">
        <is>
          <t>=NETWORKDAYS.INTL(A2,B2,11,D2:D3)</t>
        </is>
      </c>
      <c r="K5" t="n">
        <v>25</v>
      </c>
      <c r="L5" t="inlineStr">
        <is>
          <t>Excel &amp; Google Sheets</t>
        </is>
      </c>
    </row>
    <row r="6">
      <c r="H6" t="inlineStr">
        <is>
          <t>Sunday only (string version)</t>
        </is>
      </c>
      <c r="I6" t="inlineStr">
        <is>
          <t>F4</t>
        </is>
      </c>
      <c r="J6" t="inlineStr">
        <is>
          <t>=NETWORKDAYS.INTL(A2,B2,"0000001",D2:D3)</t>
        </is>
      </c>
      <c r="K6" t="n">
        <v>25</v>
      </c>
      <c r="L6" t="inlineStr">
        <is>
          <t>Excel &amp; Google Sheets</t>
        </is>
      </c>
    </row>
    <row r="8">
      <c r="H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Start</t>
        </is>
      </c>
      <c r="B1" s="3" t="inlineStr">
        <is>
          <t>Days</t>
        </is>
      </c>
      <c r="C1" s="3" t="inlineStr"/>
      <c r="D1" s="3" t="inlineStr">
        <is>
          <t>Holidays</t>
        </is>
      </c>
      <c r="H1" s="4" t="inlineStr">
        <is>
          <t>Add business days to a date in Excel (WORKDAY)</t>
        </is>
      </c>
    </row>
    <row r="2">
      <c r="A2" s="6" t="n">
        <v>46378</v>
      </c>
      <c r="B2" t="n">
        <v>5</v>
      </c>
      <c r="D2" s="6" t="n">
        <v>46380</v>
      </c>
      <c r="F2" s="7">
        <f t="array" ref="F2">WORKDAY(A2,B2,D2:D3)</f>
        <v/>
      </c>
      <c r="H2" t="inlineStr">
        <is>
          <t>https://gosuoo.com/formulas/workday-add-business-days/</t>
        </is>
      </c>
    </row>
    <row r="3">
      <c r="D3" s="6" t="n">
        <v>46381</v>
      </c>
      <c r="F3" s="7">
        <f t="array" ref="F3">WORKDAY(A2,-10,D2:D3)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F4" s="7">
        <f t="array" ref="F4">WORKDAY.INTL(A2,B2,7,D2:D3)</f>
        <v/>
      </c>
      <c r="H4" t="inlineStr">
        <is>
          <t>Excel &amp; Google Sheets</t>
        </is>
      </c>
      <c r="I4" t="inlineStr">
        <is>
          <t>F2</t>
        </is>
      </c>
      <c r="J4" t="inlineStr">
        <is>
          <t>=WORKDAY(A2,B2,D2:D3)</t>
        </is>
      </c>
      <c r="K4" s="6" t="n">
        <v>46387</v>
      </c>
      <c r="L4" t="inlineStr">
        <is>
          <t>Excel &amp; Google Sheets</t>
        </is>
      </c>
    </row>
    <row r="5">
      <c r="H5" t="inlineStr">
        <is>
          <t>10 working days back</t>
        </is>
      </c>
      <c r="I5" t="inlineStr">
        <is>
          <t>F3</t>
        </is>
      </c>
      <c r="J5" t="inlineStr">
        <is>
          <t>=WORKDAY(A2,-10,D2:D3)</t>
        </is>
      </c>
      <c r="K5" s="6" t="n">
        <v>46364</v>
      </c>
      <c r="L5" t="inlineStr">
        <is>
          <t>Excel &amp; Google Sheets</t>
        </is>
      </c>
    </row>
    <row r="6">
      <c r="H6" t="inlineStr">
        <is>
          <t>Fri–Sat weekend</t>
        </is>
      </c>
      <c r="I6" t="inlineStr">
        <is>
          <t>F4</t>
        </is>
      </c>
      <c r="J6" t="inlineStr">
        <is>
          <t>=WORKDAY.INTL(A2,B2,7,D2:D3)</t>
        </is>
      </c>
      <c r="K6" s="6" t="n">
        <v>46386</v>
      </c>
      <c r="L6" t="inlineStr">
        <is>
          <t>Excel &amp; Google Sheets</t>
        </is>
      </c>
    </row>
    <row r="8">
      <c r="H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Date of birth</t>
        </is>
      </c>
      <c r="B1" s="3" t="inlineStr">
        <is>
          <t>As of</t>
        </is>
      </c>
      <c r="F1" s="4" t="inlineStr">
        <is>
          <t>Excel formula to calculate age from date of birth</t>
        </is>
      </c>
    </row>
    <row r="2">
      <c r="A2" s="6" t="n">
        <v>33108</v>
      </c>
      <c r="B2" s="6" t="n">
        <v>46311</v>
      </c>
      <c r="D2" s="5">
        <f t="array" ref="D2">DATEDIF(A2,B2,"Y")</f>
        <v/>
      </c>
      <c r="F2" t="inlineStr">
        <is>
          <t>https://gosuoo.com/formulas/calculate-age-from-date-of-birth/</t>
        </is>
      </c>
    </row>
    <row r="3">
      <c r="D3" s="5">
        <f t="array" ref="D3">DATEDIF(A2,B2,"Y")&amp;" years, "&amp;DATEDIF(A2,B2,"YM")&amp;" months, "&amp;DATEDIF(A2,B2,"MD")&amp;" days"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D4" s="5">
        <f t="array" ref="D4">INT(YEARFRAC(A2,B2,1))</f>
        <v/>
      </c>
      <c r="F4" t="inlineStr">
        <is>
          <t>Age in years</t>
        </is>
      </c>
      <c r="G4" t="inlineStr">
        <is>
          <t>D2</t>
        </is>
      </c>
      <c r="H4" t="inlineStr">
        <is>
          <t>=DATEDIF(A2,B2,"Y")</t>
        </is>
      </c>
      <c r="I4" t="n">
        <v>36</v>
      </c>
      <c r="J4" t="inlineStr">
        <is>
          <t>Excel &amp; Google Sheets</t>
        </is>
      </c>
    </row>
    <row r="5">
      <c r="F5" t="inlineStr">
        <is>
          <t>Years, months, days</t>
        </is>
      </c>
      <c r="G5" t="inlineStr">
        <is>
          <t>D3</t>
        </is>
      </c>
      <c r="H5" t="inlineStr">
        <is>
          <t>=DATEDIF(A2,B2,"Y")&amp;" years, "&amp;DATEDIF(A2,B2,"YM")&amp;" months, "&amp;DATEDIF(A2,B2,"MD")&amp;" days"</t>
        </is>
      </c>
      <c r="I5" t="inlineStr">
        <is>
          <t>36 years, 1 months, 23 days</t>
        </is>
      </c>
      <c r="J5" t="inlineStr">
        <is>
          <t>Excel &amp; Google Sheets</t>
        </is>
      </c>
    </row>
    <row r="6">
      <c r="F6" t="inlineStr">
        <is>
          <t>Alternative with YEARFRAC</t>
        </is>
      </c>
      <c r="G6" t="inlineStr">
        <is>
          <t>D4</t>
        </is>
      </c>
      <c r="H6" t="inlineStr">
        <is>
          <t>=INT(YEARFRAC(A2,B2,1))</t>
        </is>
      </c>
      <c r="I6" t="n">
        <v>36</v>
      </c>
      <c r="J6" t="inlineStr">
        <is>
          <t>Excel &amp; Google Sheets</t>
        </is>
      </c>
    </row>
    <row r="8">
      <c r="F8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4" customWidth="1" min="9" max="9"/>
    <col width="60" customWidth="1" min="11" max="11"/>
  </cols>
  <sheetData>
    <row r="1">
      <c r="A1" s="3" t="inlineStr">
        <is>
          <t>Date</t>
        </is>
      </c>
      <c r="B1" s="3" t="inlineStr">
        <is>
          <t>FY start month</t>
        </is>
      </c>
      <c r="I1" s="4" t="inlineStr">
        <is>
          <t>Excel formula for fiscal quarter and fiscal year</t>
        </is>
      </c>
    </row>
    <row r="2">
      <c r="A2" s="6" t="n">
        <v>46113</v>
      </c>
      <c r="B2" t="n">
        <v>4</v>
      </c>
      <c r="D2" s="5">
        <f t="array" ref="D2">INT(MOD(MONTH(A2)-$B$2,12)/3)+1</f>
        <v/>
      </c>
      <c r="E2" s="5">
        <f t="array" ref="E2">YEAR(EDATE(A2,MOD(13-$B$2,12)))</f>
        <v/>
      </c>
      <c r="F2" s="5">
        <f t="array" ref="F2">"FY"&amp;YEAR(EDATE(A2,MOD(13-$B$2,12)))&amp;" Q"&amp;(INT(MOD(MONTH(A2)-$B$2,12)/3)+1)</f>
        <v/>
      </c>
      <c r="G2" s="5">
        <f t="array" ref="G2">ROUNDUP(MONTH(A2)/3,0)</f>
        <v/>
      </c>
      <c r="I2" t="inlineStr">
        <is>
          <t>https://gosuoo.com/formulas/fiscal-quarter-and-year-formula/</t>
        </is>
      </c>
    </row>
    <row r="3">
      <c r="A3" s="6" t="n">
        <v>46203</v>
      </c>
      <c r="D3" s="5">
        <f t="array" ref="D3">INT(MOD(MONTH(A3)-$B$2,12)/3)+1</f>
        <v/>
      </c>
      <c r="E3" s="5">
        <f t="array" ref="E3">YEAR(EDATE(A3,MOD(13-$B$2,12)))</f>
        <v/>
      </c>
      <c r="F3" s="5">
        <f t="array" ref="F3">"FY"&amp;YEAR(EDATE(A3,MOD(13-$B$2,12)))&amp;" Q"&amp;(INT(MOD(MONTH(A3)-$B$2,12)/3)+1)</f>
        <v/>
      </c>
      <c r="G3" s="5">
        <f t="array" ref="G3">ROUNDUP(MONTH(A3)/3,0)</f>
        <v/>
      </c>
      <c r="I3" s="3" t="inlineStr">
        <is>
          <t>Formula</t>
        </is>
      </c>
      <c r="J3" s="3" t="inlineStr">
        <is>
          <t>Cell</t>
        </is>
      </c>
      <c r="K3" s="3" t="inlineStr">
        <is>
          <t>Formula text</t>
        </is>
      </c>
      <c r="L3" s="3" t="inlineStr">
        <is>
          <t>Expected</t>
        </is>
      </c>
      <c r="M3" s="3" t="inlineStr">
        <is>
          <t>Platform</t>
        </is>
      </c>
    </row>
    <row r="4">
      <c r="A4" s="6" t="n">
        <v>46371</v>
      </c>
      <c r="D4" s="5">
        <f t="array" ref="D4">INT(MOD(MONTH(A4)-$B$2,12)/3)+1</f>
        <v/>
      </c>
      <c r="E4" s="5">
        <f t="array" ref="E4">YEAR(EDATE(A4,MOD(13-$B$2,12)))</f>
        <v/>
      </c>
      <c r="F4" s="5">
        <f t="array" ref="F4">"FY"&amp;YEAR(EDATE(A4,MOD(13-$B$2,12)))&amp;" Q"&amp;(INT(MOD(MONTH(A4)-$B$2,12)/3)+1)</f>
        <v/>
      </c>
      <c r="G4" s="5">
        <f t="array" ref="G4">ROUNDUP(MONTH(A4)/3,0)</f>
        <v/>
      </c>
      <c r="I4" t="inlineStr">
        <is>
          <t>Fiscal quarter</t>
        </is>
      </c>
      <c r="J4" t="inlineStr">
        <is>
          <t>D2</t>
        </is>
      </c>
      <c r="K4" t="inlineStr">
        <is>
          <t>=INT(MOD(MONTH(A2)-$B$2,12)/3)+1</t>
        </is>
      </c>
      <c r="L4" t="n">
        <v>1</v>
      </c>
      <c r="M4" t="inlineStr">
        <is>
          <t>Excel &amp; Google Sheets</t>
        </is>
      </c>
    </row>
    <row r="5">
      <c r="A5" s="6" t="n">
        <v>46477</v>
      </c>
      <c r="D5" s="5">
        <f t="array" ref="D5">INT(MOD(MONTH(A5)-$B$2,12)/3)+1</f>
        <v/>
      </c>
      <c r="E5" s="5">
        <f t="array" ref="E5">YEAR(EDATE(A5,MOD(13-$B$2,12)))</f>
        <v/>
      </c>
      <c r="F5" s="5">
        <f t="array" ref="F5">"FY"&amp;YEAR(EDATE(A5,MOD(13-$B$2,12)))&amp;" Q"&amp;(INT(MOD(MONTH(A5)-$B$2,12)/3)+1)</f>
        <v/>
      </c>
      <c r="G5" s="5">
        <f t="array" ref="G5">ROUNDUP(MONTH(A5)/3,0)</f>
        <v/>
      </c>
      <c r="I5" t="inlineStr">
        <is>
          <t>Fiscal year (named by the year it ends)</t>
        </is>
      </c>
      <c r="J5" t="inlineStr">
        <is>
          <t>E2</t>
        </is>
      </c>
      <c r="K5" t="inlineStr">
        <is>
          <t>=YEAR(EDATE(A2,MOD(13-$B$2,12)))</t>
        </is>
      </c>
      <c r="L5" t="n">
        <v>2027</v>
      </c>
      <c r="M5" t="inlineStr">
        <is>
          <t>Excel &amp; Google Sheets</t>
        </is>
      </c>
    </row>
    <row r="6">
      <c r="I6" t="inlineStr">
        <is>
          <t>Label like "FY2027 Q3"</t>
        </is>
      </c>
      <c r="J6" t="inlineStr">
        <is>
          <t>F2</t>
        </is>
      </c>
      <c r="K6" t="inlineStr">
        <is>
          <t>="FY"&amp;YEAR(EDATE(A2,MOD(13-$B$2,12)))&amp;" Q"&amp;(INT(MOD(MONTH(A2)-$B$2,12)/3)+1)</t>
        </is>
      </c>
      <c r="L6" t="inlineStr">
        <is>
          <t>FY2027 Q1</t>
        </is>
      </c>
      <c r="M6" t="inlineStr">
        <is>
          <t>Excel &amp; Google Sheets</t>
        </is>
      </c>
    </row>
    <row r="7">
      <c r="I7" t="inlineStr">
        <is>
          <t>Calendar quarter</t>
        </is>
      </c>
      <c r="J7" t="inlineStr">
        <is>
          <t>G2</t>
        </is>
      </c>
      <c r="K7" t="inlineStr">
        <is>
          <t>=ROUNDUP(MONTH(A2)/3,0)</t>
        </is>
      </c>
      <c r="L7" t="n">
        <v>2</v>
      </c>
      <c r="M7" t="inlineStr">
        <is>
          <t>Excel &amp; Google Sheets</t>
        </is>
      </c>
    </row>
    <row r="9">
      <c r="I9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4" customWidth="1" min="5" max="5"/>
    <col width="60" customWidth="1" min="7" max="7"/>
  </cols>
  <sheetData>
    <row r="1">
      <c r="A1" s="3" t="inlineStr">
        <is>
          <t>Date</t>
        </is>
      </c>
      <c r="E1" s="4" t="inlineStr">
        <is>
          <t>Excel EOMONTH: first and last day of the month</t>
        </is>
      </c>
    </row>
    <row r="2">
      <c r="A2" s="6" t="n">
        <v>46067</v>
      </c>
      <c r="C2" s="7">
        <f t="array" ref="C2">EOMONTH(A2,0)</f>
        <v/>
      </c>
      <c r="E2" t="inlineStr">
        <is>
          <t>https://gosuoo.com/formulas/eomonth-first-last-day-of-month/</t>
        </is>
      </c>
    </row>
    <row r="3">
      <c r="C3" s="7">
        <f t="array" ref="C3">EOMONTH(A2,-1)+1</f>
        <v/>
      </c>
      <c r="E3" s="3" t="inlineStr">
        <is>
          <t>Formula</t>
        </is>
      </c>
      <c r="F3" s="3" t="inlineStr">
        <is>
          <t>Cell</t>
        </is>
      </c>
      <c r="G3" s="3" t="inlineStr">
        <is>
          <t>Formula text</t>
        </is>
      </c>
      <c r="H3" s="3" t="inlineStr">
        <is>
          <t>Expected</t>
        </is>
      </c>
      <c r="I3" s="3" t="inlineStr">
        <is>
          <t>Platform</t>
        </is>
      </c>
    </row>
    <row r="4">
      <c r="C4" s="5">
        <f t="array" ref="C4">DAY(EOMONTH(A2,0))</f>
        <v/>
      </c>
      <c r="E4" t="inlineStr">
        <is>
          <t>Last day of the month</t>
        </is>
      </c>
      <c r="F4" t="inlineStr">
        <is>
          <t>C2</t>
        </is>
      </c>
      <c r="G4" t="inlineStr">
        <is>
          <t>=EOMONTH(A2,0)</t>
        </is>
      </c>
      <c r="H4" s="6" t="n">
        <v>46081</v>
      </c>
      <c r="I4" t="inlineStr">
        <is>
          <t>Excel &amp; Google Sheets</t>
        </is>
      </c>
    </row>
    <row r="5">
      <c r="C5" s="7">
        <f t="array" ref="C5">EOMONTH(A2,0)+1</f>
        <v/>
      </c>
      <c r="E5" t="inlineStr">
        <is>
          <t>First day of the month</t>
        </is>
      </c>
      <c r="F5" t="inlineStr">
        <is>
          <t>C3</t>
        </is>
      </c>
      <c r="G5" t="inlineStr">
        <is>
          <t>=EOMONTH(A2,-1)+1</t>
        </is>
      </c>
      <c r="H5" s="6" t="n">
        <v>46054</v>
      </c>
      <c r="I5" t="inlineStr">
        <is>
          <t>Excel &amp; Google Sheets</t>
        </is>
      </c>
    </row>
    <row r="6">
      <c r="E6" t="inlineStr">
        <is>
          <t>Days in the month</t>
        </is>
      </c>
      <c r="F6" t="inlineStr">
        <is>
          <t>C4</t>
        </is>
      </c>
      <c r="G6" t="inlineStr">
        <is>
          <t>=DAY(EOMONTH(A2,0))</t>
        </is>
      </c>
      <c r="H6" t="n">
        <v>28</v>
      </c>
      <c r="I6" t="inlineStr">
        <is>
          <t>Excel &amp; Google Sheets</t>
        </is>
      </c>
    </row>
    <row r="7">
      <c r="E7" t="inlineStr">
        <is>
          <t>First day of next month</t>
        </is>
      </c>
      <c r="F7" t="inlineStr">
        <is>
          <t>C5</t>
        </is>
      </c>
      <c r="G7" t="inlineStr">
        <is>
          <t>=EOMONTH(A2,0)+1</t>
        </is>
      </c>
      <c r="H7" s="6" t="n">
        <v>46082</v>
      </c>
      <c r="I7" t="inlineStr">
        <is>
          <t>Excel &amp; Google Sheets</t>
        </is>
      </c>
    </row>
    <row r="9">
      <c r="E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Start</t>
        </is>
      </c>
      <c r="B1" s="3" t="inlineStr">
        <is>
          <t>Months</t>
        </is>
      </c>
      <c r="F1" s="4" t="inlineStr">
        <is>
          <t>Add months to a date in Excel (EDATE)</t>
        </is>
      </c>
    </row>
    <row r="2">
      <c r="A2" s="6" t="n">
        <v>46053</v>
      </c>
      <c r="B2" t="n">
        <v>1</v>
      </c>
      <c r="D2" s="7">
        <f t="array" ref="D2">EDATE(A2,B2)</f>
        <v/>
      </c>
      <c r="F2" t="inlineStr">
        <is>
          <t>https://gosuoo.com/formulas/add-months-to-date/</t>
        </is>
      </c>
    </row>
    <row r="3">
      <c r="A3" s="6" t="n">
        <v>46037</v>
      </c>
      <c r="B3" t="n">
        <v>3</v>
      </c>
      <c r="D3" s="7">
        <f t="array" ref="D3">EDATE(A3,B3)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s="6" t="n">
        <v>46265</v>
      </c>
      <c r="B4" t="n">
        <v>-6</v>
      </c>
      <c r="D4" s="7">
        <f t="array" ref="D4">EDATE(A4,B4)</f>
        <v/>
      </c>
      <c r="F4" t="inlineStr">
        <is>
          <t>Excel &amp; Google Sheets</t>
        </is>
      </c>
      <c r="G4" t="inlineStr">
        <is>
          <t>D2</t>
        </is>
      </c>
      <c r="H4" t="inlineStr">
        <is>
          <t>=EDATE(A2,B2)</t>
        </is>
      </c>
      <c r="I4" s="6" t="n">
        <v>46081</v>
      </c>
      <c r="J4" t="inlineStr">
        <is>
          <t>Excel &amp; Google Sheets</t>
        </is>
      </c>
    </row>
    <row r="6">
      <c r="F6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Date</t>
        </is>
      </c>
      <c r="G1" s="4" t="inlineStr">
        <is>
          <t>Excel ISO week number formula</t>
        </is>
      </c>
    </row>
    <row r="2">
      <c r="A2" s="6" t="n">
        <v>46023</v>
      </c>
      <c r="C2" s="5">
        <f t="array" ref="C2">_xlfn.ISOWEEKNUM(A2)</f>
        <v/>
      </c>
      <c r="D2" s="5">
        <f t="array" ref="D2">WEEKNUM(A2,2)</f>
        <v/>
      </c>
      <c r="E2" s="5">
        <f t="array" ref="E2">YEAR(A2-WEEKDAY(A2,2)+4)&amp;"-W"&amp;TEXT(_xlfn.ISOWEEKNUM(A2),"00")</f>
        <v/>
      </c>
      <c r="G2" t="inlineStr">
        <is>
          <t>https://gosuoo.com/formulas/iso-week-number/</t>
        </is>
      </c>
    </row>
    <row r="3">
      <c r="A3" s="6" t="n">
        <v>46388</v>
      </c>
      <c r="C3" s="5">
        <f t="array" ref="C3">_xlfn.ISOWEEKNUM(A3)</f>
        <v/>
      </c>
      <c r="D3" s="5">
        <f t="array" ref="D3">WEEKNUM(A3,2)</f>
        <v/>
      </c>
      <c r="E3" s="5">
        <f t="array" ref="E3">YEAR(A3-WEEKDAY(A3,2)+4)&amp;"-W"&amp;TEXT(_xlfn.ISOWEEKNUM(A3),"00")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s="6" t="n">
        <v>46188</v>
      </c>
      <c r="C4" s="5">
        <f t="array" ref="C4">_xlfn.ISOWEEKNUM(A4)</f>
        <v/>
      </c>
      <c r="D4" s="5">
        <f t="array" ref="D4">WEEKNUM(A4,2)</f>
        <v/>
      </c>
      <c r="E4" s="5">
        <f t="array" ref="E4">YEAR(A4-WEEKDAY(A4,2)+4)&amp;"-W"&amp;TEXT(_xlfn.ISOWEEKNUM(A4),"00")</f>
        <v/>
      </c>
      <c r="G4" t="inlineStr">
        <is>
          <t>ISO week</t>
        </is>
      </c>
      <c r="H4" t="inlineStr">
        <is>
          <t>C2</t>
        </is>
      </c>
      <c r="I4" t="inlineStr">
        <is>
          <t>=ISOWEEKNUM(A2)</t>
        </is>
      </c>
      <c r="J4" t="n">
        <v>1</v>
      </c>
      <c r="K4" t="inlineStr">
        <is>
          <t>Excel &amp; Google Sheets</t>
        </is>
      </c>
    </row>
    <row r="5">
      <c r="G5" t="inlineStr">
        <is>
          <t>WEEKNUM (week starts Monday, system 1)</t>
        </is>
      </c>
      <c r="H5" t="inlineStr">
        <is>
          <t>D2</t>
        </is>
      </c>
      <c r="I5" t="inlineStr">
        <is>
          <t>=WEEKNUM(A2,2)</t>
        </is>
      </c>
      <c r="J5" t="n">
        <v>1</v>
      </c>
      <c r="K5" t="inlineStr">
        <is>
          <t>Excel &amp; Google Sheets</t>
        </is>
      </c>
    </row>
    <row r="6">
      <c r="G6" t="inlineStr">
        <is>
          <t>ISO year-week label</t>
        </is>
      </c>
      <c r="H6" t="inlineStr">
        <is>
          <t>E2</t>
        </is>
      </c>
      <c r="I6" t="inlineStr">
        <is>
          <t>=YEAR(A2-WEEKDAY(A2,2)+4)&amp;"-W"&amp;TEXT(ISOWEEKNUM(A2),"00")</t>
        </is>
      </c>
      <c r="J6" t="inlineStr">
        <is>
          <t>2026-W01</t>
        </is>
      </c>
      <c r="K6" t="inlineStr">
        <is>
          <t>Excel &amp; Google Sheets</t>
        </is>
      </c>
    </row>
    <row r="8">
      <c r="G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Start</t>
        </is>
      </c>
      <c r="B1" s="3" t="inlineStr">
        <is>
          <t>End</t>
        </is>
      </c>
      <c r="C1" s="3" t="inlineStr">
        <is>
          <t>Break (min)</t>
        </is>
      </c>
      <c r="H1" s="4" t="inlineStr">
        <is>
          <t>Excel formula to calculate hours worked overnight</t>
        </is>
      </c>
    </row>
    <row r="2">
      <c r="A2" s="12" t="n">
        <v>0.9166666666666666</v>
      </c>
      <c r="B2" s="12" t="n">
        <v>0.2708333333333333</v>
      </c>
      <c r="C2" t="n">
        <v>30</v>
      </c>
      <c r="E2" s="13">
        <f t="array" ref="E2">MOD(B2-A2,1)</f>
        <v/>
      </c>
      <c r="F2" s="14">
        <f t="array" ref="F2">MOD(B2-A2,1)*24-C2/60</f>
        <v/>
      </c>
      <c r="H2" t="inlineStr">
        <is>
          <t>https://gosuoo.com/formulas/overnight-shift-hours/</t>
        </is>
      </c>
    </row>
    <row r="3">
      <c r="A3" s="12" t="n">
        <v>0.375</v>
      </c>
      <c r="B3" s="12" t="n">
        <v>0.7395833333333334</v>
      </c>
      <c r="C3" t="n">
        <v>45</v>
      </c>
      <c r="E3" s="13">
        <f t="array" ref="E3">MOD(B3-A3,1)</f>
        <v/>
      </c>
      <c r="F3" s="14">
        <f t="array" ref="F3">MOD(B3-A3,1)*24-C3/60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H4" t="inlineStr">
        <is>
          <t>Duration (h:mm)</t>
        </is>
      </c>
      <c r="I4" t="inlineStr">
        <is>
          <t>E2</t>
        </is>
      </c>
      <c r="J4" t="inlineStr">
        <is>
          <t>=MOD(B2-A2,1)</t>
        </is>
      </c>
      <c r="K4" s="15" t="n">
        <v>0.3541666666666667</v>
      </c>
      <c r="L4" t="inlineStr">
        <is>
          <t>Excel &amp; Google Sheets</t>
        </is>
      </c>
    </row>
    <row r="5">
      <c r="H5" t="inlineStr">
        <is>
          <t>Decimal hours minus break</t>
        </is>
      </c>
      <c r="I5" t="inlineStr">
        <is>
          <t>F2</t>
        </is>
      </c>
      <c r="J5" t="inlineStr">
        <is>
          <t>=MOD(B2-A2,1)*24-C2/60</t>
        </is>
      </c>
      <c r="K5" s="16" t="n">
        <v>8</v>
      </c>
      <c r="L5" t="inlineStr">
        <is>
          <t>Excel &amp; Google Sheets</t>
        </is>
      </c>
    </row>
    <row r="7">
      <c r="H7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t="inlineStr">
        <is>
          <t>Annual rate</t>
        </is>
      </c>
      <c r="B1" t="n">
        <v>0.065</v>
      </c>
      <c r="E1" s="9">
        <f t="array" ref="E1">PMT(B1/12,B2*12,-B3)</f>
        <v/>
      </c>
      <c r="G1" s="4" t="inlineStr">
        <is>
          <t>Excel PMT formula for a loan or mortgage payment</t>
        </is>
      </c>
    </row>
    <row r="2">
      <c r="A2" t="inlineStr">
        <is>
          <t>Years</t>
        </is>
      </c>
      <c r="B2" t="n">
        <v>30</v>
      </c>
      <c r="E2" s="9">
        <f t="array" ref="E2">PMT(B1/12,B2*12,-B3)*B2*12</f>
        <v/>
      </c>
      <c r="G2" t="inlineStr">
        <is>
          <t>https://gosuoo.com/formulas/pmt-loan-payment-formula/</t>
        </is>
      </c>
    </row>
    <row r="3">
      <c r="A3" t="inlineStr">
        <is>
          <t>Loan amount</t>
        </is>
      </c>
      <c r="B3" t="n">
        <v>300000</v>
      </c>
      <c r="E3" s="9">
        <f t="array" ref="E3">PMT(B1/12,B2*12,-B3)*B2*12-B3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G4" t="inlineStr">
        <is>
          <t>Monthly payment</t>
        </is>
      </c>
      <c r="H4" t="inlineStr">
        <is>
          <t>E1</t>
        </is>
      </c>
      <c r="I4" t="inlineStr">
        <is>
          <t>=PMT(B1/12,B2*12,-B3)</t>
        </is>
      </c>
      <c r="J4" s="11" t="n">
        <v>1896.204070478896</v>
      </c>
      <c r="K4" t="inlineStr">
        <is>
          <t>Excel &amp; Google Sheets</t>
        </is>
      </c>
    </row>
    <row r="5">
      <c r="G5" t="inlineStr">
        <is>
          <t>Total paid over the loan</t>
        </is>
      </c>
      <c r="H5" t="inlineStr">
        <is>
          <t>E2</t>
        </is>
      </c>
      <c r="I5" t="inlineStr">
        <is>
          <t>=PMT(B1/12,B2*12,-B3)*B2*12</t>
        </is>
      </c>
      <c r="J5" s="11" t="n">
        <v>682633.4653724026</v>
      </c>
      <c r="K5" t="inlineStr">
        <is>
          <t>Excel &amp; Google Sheets</t>
        </is>
      </c>
    </row>
    <row r="6">
      <c r="G6" t="inlineStr">
        <is>
          <t>Total interest</t>
        </is>
      </c>
      <c r="H6" t="inlineStr">
        <is>
          <t>E3</t>
        </is>
      </c>
      <c r="I6" t="inlineStr">
        <is>
          <t>=PMT(B1/12,B2*12,-B3)*B2*12-B3</t>
        </is>
      </c>
      <c r="J6" s="11" t="n">
        <v>382633.4653724026</v>
      </c>
      <c r="K6" t="inlineStr">
        <is>
          <t>Excel &amp; Google Sheets</t>
        </is>
      </c>
    </row>
    <row r="8">
      <c r="G8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t="inlineStr">
        <is>
          <t>Annual rate</t>
        </is>
      </c>
      <c r="B1" t="n">
        <v>0.065</v>
      </c>
      <c r="E1" s="9">
        <f t="array" ref="E1">IPMT(B1/12,B4,B2*12,-B3)</f>
        <v/>
      </c>
      <c r="G1" s="4" t="inlineStr">
        <is>
          <t>Loan amortization schedule formula in Excel (IPMT, PPMT)</t>
        </is>
      </c>
    </row>
    <row r="2">
      <c r="A2" t="inlineStr">
        <is>
          <t>Years</t>
        </is>
      </c>
      <c r="B2" t="n">
        <v>30</v>
      </c>
      <c r="E2" s="9">
        <f t="array" ref="E2">PPMT(B1/12,B4,B2*12,-B3)</f>
        <v/>
      </c>
      <c r="G2" t="inlineStr">
        <is>
          <t>https://gosuoo.com/formulas/loan-amortization-schedule-formula/</t>
        </is>
      </c>
    </row>
    <row r="3">
      <c r="A3" t="inlineStr">
        <is>
          <t>Loan amount</t>
        </is>
      </c>
      <c r="B3" t="n">
        <v>300000</v>
      </c>
      <c r="E3" s="9">
        <f t="array" ref="E3">FV(B1/12,B4,PMT(B1/12,B2*12,-B3),-B3)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Payment #</t>
        </is>
      </c>
      <c r="B4" t="n">
        <v>12</v>
      </c>
      <c r="E4" s="9">
        <f t="array" ref="E4">CUMPRINC(B1/12,B2*12,B3,1,12,0)</f>
        <v/>
      </c>
      <c r="G4" t="inlineStr">
        <is>
          <t>Interest in payment #12</t>
        </is>
      </c>
      <c r="H4" t="inlineStr">
        <is>
          <t>E1</t>
        </is>
      </c>
      <c r="I4" t="inlineStr">
        <is>
          <t>=IPMT(B1/12,B4,B2*12,-B3)</t>
        </is>
      </c>
      <c r="J4" s="11" t="n">
        <v>1608.395921934018</v>
      </c>
      <c r="K4" t="inlineStr">
        <is>
          <t>Excel &amp; Google Sheets</t>
        </is>
      </c>
    </row>
    <row r="5">
      <c r="G5" t="inlineStr">
        <is>
          <t>Principal in payment #12</t>
        </is>
      </c>
      <c r="H5" t="inlineStr">
        <is>
          <t>E2</t>
        </is>
      </c>
      <c r="I5" t="inlineStr">
        <is>
          <t>=PPMT(B1/12,B4,B2*12,-B3)</t>
        </is>
      </c>
      <c r="J5" s="11" t="n">
        <v>287.8081485448779</v>
      </c>
      <c r="K5" t="inlineStr">
        <is>
          <t>Excel &amp; Google Sheets</t>
        </is>
      </c>
    </row>
    <row r="6">
      <c r="G6" t="inlineStr">
        <is>
          <t>Balance after payment #12</t>
        </is>
      </c>
      <c r="H6" t="inlineStr">
        <is>
          <t>E3</t>
        </is>
      </c>
      <c r="I6" t="inlineStr">
        <is>
          <t>=FV(B1/12,B4,PMT(B1/12,B2*12,-B3),-B3)</t>
        </is>
      </c>
      <c r="J6" s="11" t="n">
        <v>296646.82359312</v>
      </c>
      <c r="K6" t="inlineStr">
        <is>
          <t>Excel &amp; Google Sheets</t>
        </is>
      </c>
    </row>
    <row r="7">
      <c r="G7" t="inlineStr">
        <is>
          <t>Principal paid in year 1</t>
        </is>
      </c>
      <c r="H7" t="inlineStr">
        <is>
          <t>E4</t>
        </is>
      </c>
      <c r="I7" t="inlineStr">
        <is>
          <t>=CUMPRINC(B1/12,B2*12,B3,1,12,0)</t>
        </is>
      </c>
      <c r="J7" s="11" t="n">
        <v>-3353.176406879968</v>
      </c>
      <c r="K7" t="inlineStr">
        <is>
          <t>Excel &amp; Google Sheets</t>
        </is>
      </c>
    </row>
    <row r="9">
      <c r="G9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t="inlineStr">
        <is>
          <t>Annual rate</t>
        </is>
      </c>
      <c r="B1" t="n">
        <v>0.065</v>
      </c>
      <c r="E1" s="9">
        <f t="array" ref="E1">-CUMIPMT(B1/12,B2*12,B3,1,B2*12,0)</f>
        <v/>
      </c>
      <c r="G1" s="4" t="inlineStr">
        <is>
          <t>Excel formula for total interest paid on a loan</t>
        </is>
      </c>
    </row>
    <row r="2">
      <c r="A2" t="inlineStr">
        <is>
          <t>Years</t>
        </is>
      </c>
      <c r="B2" t="n">
        <v>30</v>
      </c>
      <c r="E2" s="9">
        <f t="array" ref="E2">-CUMIPMT(B1/12,B2*12,B3,1,12,0)</f>
        <v/>
      </c>
      <c r="G2" t="inlineStr">
        <is>
          <t>https://gosuoo.com/formulas/total-interest-paid-on-loan/</t>
        </is>
      </c>
    </row>
    <row r="3">
      <c r="A3" t="inlineStr">
        <is>
          <t>Loan amount</t>
        </is>
      </c>
      <c r="B3" t="n">
        <v>300000</v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G4" t="inlineStr">
        <is>
          <t>Total interest (life of loan)</t>
        </is>
      </c>
      <c r="H4" t="inlineStr">
        <is>
          <t>E1</t>
        </is>
      </c>
      <c r="I4" t="inlineStr">
        <is>
          <t>=-CUMIPMT(B1/12,B2*12,B3,1,B2*12,0)</t>
        </is>
      </c>
      <c r="J4" s="11" t="n">
        <v>382633.4653724026</v>
      </c>
      <c r="K4" t="inlineStr">
        <is>
          <t>Excel &amp; Google Sheets</t>
        </is>
      </c>
    </row>
    <row r="5">
      <c r="G5" t="inlineStr">
        <is>
          <t>Interest in year 1 (payments 1-12)</t>
        </is>
      </c>
      <c r="H5" t="inlineStr">
        <is>
          <t>E2</t>
        </is>
      </c>
      <c r="I5" t="inlineStr">
        <is>
          <t>=-CUMIPMT(B1/12,B2*12,B3,1,12,0)</t>
        </is>
      </c>
      <c r="J5" s="11" t="n">
        <v>19401.27243886678</v>
      </c>
      <c r="K5" t="inlineStr">
        <is>
          <t>Excel &amp; Google Sheets</t>
        </is>
      </c>
    </row>
    <row r="7">
      <c r="G7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Date</t>
        </is>
      </c>
      <c r="B1" s="3" t="inlineStr">
        <is>
          <t>Cash flow</t>
        </is>
      </c>
      <c r="F1" s="4" t="inlineStr">
        <is>
          <t>IRR vs XIRR in Excel (with dates)</t>
        </is>
      </c>
    </row>
    <row r="2">
      <c r="A2" s="6" t="n">
        <v>46023</v>
      </c>
      <c r="B2" t="n">
        <v>-10000</v>
      </c>
      <c r="D2" s="8">
        <f t="array" ref="D2">XIRR(B2:B6,A2:A6)</f>
        <v/>
      </c>
      <c r="F2" t="inlineStr">
        <is>
          <t>https://gosuoo.com/formulas/irr-and-xirr/</t>
        </is>
      </c>
    </row>
    <row r="3">
      <c r="A3" s="6" t="n">
        <v>46204</v>
      </c>
      <c r="B3" t="n">
        <v>2000</v>
      </c>
      <c r="D3" s="8">
        <f t="array" ref="D3">IRR(B2:B6)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s="6" t="n">
        <v>46388</v>
      </c>
      <c r="B4" t="n">
        <v>3000</v>
      </c>
      <c r="D4" s="8">
        <f t="array" ref="D4">(1+IRR(B2:B6))^2-1</f>
        <v/>
      </c>
      <c r="F4" t="inlineStr">
        <is>
          <t>XIRR (annual, uses dates)</t>
        </is>
      </c>
      <c r="G4" t="inlineStr">
        <is>
          <t>D2</t>
        </is>
      </c>
      <c r="H4" t="inlineStr">
        <is>
          <t>=XIRR(B2:B6,A2:A6)</t>
        </is>
      </c>
      <c r="I4" s="10" t="n">
        <v>0.2135141034604825</v>
      </c>
      <c r="J4" t="inlineStr">
        <is>
          <t>Excel &amp; Google Sheets</t>
        </is>
      </c>
    </row>
    <row r="5">
      <c r="A5" s="6" t="n">
        <v>46569</v>
      </c>
      <c r="B5" t="n">
        <v>4000</v>
      </c>
      <c r="F5" t="inlineStr">
        <is>
          <t>IRR (per period: here, per half-year)</t>
        </is>
      </c>
      <c r="G5" t="inlineStr">
        <is>
          <t>D3</t>
        </is>
      </c>
      <c r="H5" t="inlineStr">
        <is>
          <t>=IRR(B2:B6)</t>
        </is>
      </c>
      <c r="I5" s="10" t="n">
        <v>0.1014378076820023</v>
      </c>
      <c r="J5" t="inlineStr">
        <is>
          <t>Excel &amp; Google Sheets</t>
        </is>
      </c>
    </row>
    <row r="6">
      <c r="A6" s="6" t="n">
        <v>46753</v>
      </c>
      <c r="B6" t="n">
        <v>4000</v>
      </c>
      <c r="F6" t="inlineStr">
        <is>
          <t>IRR annualized</t>
        </is>
      </c>
      <c r="G6" t="inlineStr">
        <is>
          <t>D4</t>
        </is>
      </c>
      <c r="H6" t="inlineStr">
        <is>
          <t>=(1+IRR(B2:B6))^2-1</t>
        </is>
      </c>
      <c r="I6" s="10" t="n">
        <v>0.2131652441913356</v>
      </c>
      <c r="J6" t="inlineStr">
        <is>
          <t>Excel &amp; Google Sheets</t>
        </is>
      </c>
    </row>
    <row r="8">
      <c r="F8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Year</t>
        </is>
      </c>
      <c r="B1" s="3" t="inlineStr">
        <is>
          <t>Cash flow</t>
        </is>
      </c>
      <c r="F1" s="4" t="inlineStr">
        <is>
          <t>Excel NPV formula (with initial investment)</t>
        </is>
      </c>
    </row>
    <row r="2">
      <c r="A2" t="n">
        <v>0</v>
      </c>
      <c r="B2" t="n">
        <v>-50000</v>
      </c>
      <c r="D2" s="9">
        <f t="array" ref="D2">NPV(B8,B3:B6)+B2</f>
        <v/>
      </c>
      <c r="F2" t="inlineStr">
        <is>
          <t>https://gosuoo.com/formulas/npv-formula/</t>
        </is>
      </c>
    </row>
    <row r="3">
      <c r="A3" t="n">
        <v>1</v>
      </c>
      <c r="B3" t="n">
        <v>15000</v>
      </c>
      <c r="D3" s="9">
        <f t="array" ref="D3">NPV(B8,B2:B6)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n">
        <v>2</v>
      </c>
      <c r="B4" t="n">
        <v>18000</v>
      </c>
      <c r="F4" t="inlineStr">
        <is>
          <t>Correct NPV</t>
        </is>
      </c>
      <c r="G4" t="inlineStr">
        <is>
          <t>D2</t>
        </is>
      </c>
      <c r="H4" t="inlineStr">
        <is>
          <t>=NPV(B8,B3:B6)+B2</t>
        </is>
      </c>
      <c r="I4" s="11" t="n">
        <v>4017.990708281817</v>
      </c>
      <c r="J4" t="inlineStr">
        <is>
          <t>Excel &amp; Google Sheets</t>
        </is>
      </c>
    </row>
    <row r="5">
      <c r="A5" t="n">
        <v>3</v>
      </c>
      <c r="B5" t="n">
        <v>20000</v>
      </c>
      <c r="F5" t="inlineStr">
        <is>
          <t>Common mistake (discounts year 0)</t>
        </is>
      </c>
      <c r="G5" t="inlineStr">
        <is>
          <t>D3</t>
        </is>
      </c>
      <c r="H5" t="inlineStr">
        <is>
          <t>=NPV(B8,B2:B6)</t>
        </is>
      </c>
      <c r="I5" s="11" t="n">
        <v>3720.361766927608</v>
      </c>
      <c r="J5" t="inlineStr">
        <is>
          <t>Excel &amp; Google Sheets</t>
        </is>
      </c>
    </row>
    <row r="6">
      <c r="A6" t="n">
        <v>4</v>
      </c>
      <c r="B6" t="n">
        <v>12000</v>
      </c>
    </row>
    <row r="7">
      <c r="F7" t="inlineStr">
        <is>
          <t>Want this done for you? Ready-made templates: Business Bundle https://payhip.com/b/vOST4</t>
        </is>
      </c>
    </row>
    <row r="8">
      <c r="A8" t="inlineStr">
        <is>
          <t>Discount rate</t>
        </is>
      </c>
      <c r="B8" t="n">
        <v>0.08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Start value</t>
        </is>
      </c>
      <c r="B1" t="n">
        <v>12000</v>
      </c>
      <c r="D1" s="8">
        <f t="array" ref="D1">(B2/B1)^(1/B3)-1</f>
        <v/>
      </c>
      <c r="F1" s="4" t="inlineStr">
        <is>
          <t>CAGR formula in Excel</t>
        </is>
      </c>
    </row>
    <row r="2">
      <c r="A2" t="inlineStr">
        <is>
          <t>End value</t>
        </is>
      </c>
      <c r="B2" t="n">
        <v>19500</v>
      </c>
      <c r="D2" s="8">
        <f t="array" ref="D2">_xlfn.RRI(B3,B1,B2)</f>
        <v/>
      </c>
      <c r="F2" t="inlineStr">
        <is>
          <t>https://gosuoo.com/formulas/cagr-formula/</t>
        </is>
      </c>
    </row>
    <row r="3">
      <c r="A3" t="inlineStr">
        <is>
          <t>Years</t>
        </is>
      </c>
      <c r="B3" t="n">
        <v>4</v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F4" t="inlineStr">
        <is>
          <t>Excel &amp; Google Sheets</t>
        </is>
      </c>
      <c r="G4" t="inlineStr">
        <is>
          <t>D1</t>
        </is>
      </c>
      <c r="H4" t="inlineStr">
        <is>
          <t>=(B2/B1)^(1/B3)-1</t>
        </is>
      </c>
      <c r="I4" s="10" t="n">
        <v>0.1290504321766128</v>
      </c>
      <c r="J4" t="inlineStr">
        <is>
          <t>Excel &amp; Google Sheets</t>
        </is>
      </c>
    </row>
    <row r="5">
      <c r="F5" t="inlineStr">
        <is>
          <t>Using RRI</t>
        </is>
      </c>
      <c r="G5" t="inlineStr">
        <is>
          <t>D2</t>
        </is>
      </c>
      <c r="H5" t="inlineStr">
        <is>
          <t>=RRI(B3,B1,B2)</t>
        </is>
      </c>
      <c r="I5" s="10" t="n">
        <v>0.1290504321766128</v>
      </c>
      <c r="J5" t="inlineStr">
        <is>
          <t>Excel &amp; Google Sheets</t>
        </is>
      </c>
    </row>
    <row r="7">
      <c r="F7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Principal</t>
        </is>
      </c>
      <c r="B1" t="n">
        <v>10000</v>
      </c>
      <c r="D1" s="9">
        <f t="array" ref="D1">B1*(1+B2/B3)^(B3*B4)</f>
        <v/>
      </c>
      <c r="F1" s="4" t="inlineStr">
        <is>
          <t>Compound interest formula in Excel</t>
        </is>
      </c>
    </row>
    <row r="2">
      <c r="A2" t="inlineStr">
        <is>
          <t>Annual rate</t>
        </is>
      </c>
      <c r="B2" t="n">
        <v>0.05</v>
      </c>
      <c r="D2" s="9">
        <f t="array" ref="D2">FV(B2/B3,B3*B4,0,-B1)</f>
        <v/>
      </c>
      <c r="F2" t="inlineStr">
        <is>
          <t>https://gosuoo.com/formulas/compound-interest-formula/</t>
        </is>
      </c>
    </row>
    <row r="3">
      <c r="A3" t="inlineStr">
        <is>
          <t>Periods per year</t>
        </is>
      </c>
      <c r="B3" t="n">
        <v>12</v>
      </c>
      <c r="D3" s="9">
        <f t="array" ref="D3">B1*(1+B2/B3)^(B3*B4)-B1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inlineStr">
        <is>
          <t>Years</t>
        </is>
      </c>
      <c r="B4" t="n">
        <v>10</v>
      </c>
      <c r="D4" s="9">
        <f t="array" ref="D4">B1*EXP(B2*B4)</f>
        <v/>
      </c>
      <c r="F4" t="inlineStr">
        <is>
          <t>Compound interest formula</t>
        </is>
      </c>
      <c r="G4" t="inlineStr">
        <is>
          <t>D1</t>
        </is>
      </c>
      <c r="H4" t="inlineStr">
        <is>
          <t>=B1*(1+B2/B3)^(B3*B4)</t>
        </is>
      </c>
      <c r="I4" s="11" t="n">
        <v>16470.0949769028</v>
      </c>
      <c r="J4" t="inlineStr">
        <is>
          <t>Excel &amp; Google Sheets</t>
        </is>
      </c>
    </row>
    <row r="5">
      <c r="F5" t="inlineStr">
        <is>
          <t>Same with FV</t>
        </is>
      </c>
      <c r="G5" t="inlineStr">
        <is>
          <t>D2</t>
        </is>
      </c>
      <c r="H5" t="inlineStr">
        <is>
          <t>=FV(B2/B3,B3*B4,0,-B1)</t>
        </is>
      </c>
      <c r="I5" s="11" t="n">
        <v>16470.0949769028</v>
      </c>
      <c r="J5" t="inlineStr">
        <is>
          <t>Excel &amp; Google Sheets</t>
        </is>
      </c>
    </row>
    <row r="6">
      <c r="F6" t="inlineStr">
        <is>
          <t>Interest earned</t>
        </is>
      </c>
      <c r="G6" t="inlineStr">
        <is>
          <t>D3</t>
        </is>
      </c>
      <c r="H6" t="inlineStr">
        <is>
          <t>=B1*(1+B2/B3)^(B3*B4)-B1</t>
        </is>
      </c>
      <c r="I6" s="11" t="n">
        <v>6470.094976902801</v>
      </c>
      <c r="J6" t="inlineStr">
        <is>
          <t>Excel &amp; Google Sheets</t>
        </is>
      </c>
    </row>
    <row r="7">
      <c r="F7" t="inlineStr">
        <is>
          <t>Continuous compounding</t>
        </is>
      </c>
      <c r="G7" t="inlineStr">
        <is>
          <t>D4</t>
        </is>
      </c>
      <c r="H7" t="inlineStr">
        <is>
          <t>=B1*EXP(B2*B4)</t>
        </is>
      </c>
      <c r="I7" s="11" t="n">
        <v>16487.21270700128</v>
      </c>
      <c r="J7" t="inlineStr">
        <is>
          <t>Excel &amp; Google Sheets</t>
        </is>
      </c>
    </row>
    <row r="9">
      <c r="F9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Starting balance</t>
        </is>
      </c>
      <c r="B1" t="n">
        <v>5000</v>
      </c>
      <c r="D1" s="9">
        <f t="array" ref="D1">FV(B2/12,B3*12,-B4,-B1)</f>
        <v/>
      </c>
      <c r="F1" s="4" t="inlineStr">
        <is>
          <t>Compound interest with monthly contributions in Excel</t>
        </is>
      </c>
    </row>
    <row r="2">
      <c r="A2" t="inlineStr">
        <is>
          <t>Annual return</t>
        </is>
      </c>
      <c r="B2" t="n">
        <v>0.07000000000000001</v>
      </c>
      <c r="D2" s="9">
        <f t="array" ref="D2">FV(B2/12,B3*12,-B4,-B1,1)</f>
        <v/>
      </c>
      <c r="F2" t="inlineStr">
        <is>
          <t>https://gosuoo.com/formulas/compound-interest-with-monthly-contributions/</t>
        </is>
      </c>
    </row>
    <row r="3">
      <c r="A3" t="inlineStr">
        <is>
          <t>Years</t>
        </is>
      </c>
      <c r="B3" t="n">
        <v>20</v>
      </c>
      <c r="D3" s="9">
        <f t="array" ref="D3">B1+B4*B3*12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inlineStr">
        <is>
          <t>Monthly deposit</t>
        </is>
      </c>
      <c r="B4" t="n">
        <v>300</v>
      </c>
      <c r="F4" t="inlineStr">
        <is>
          <t>Deposits at month end</t>
        </is>
      </c>
      <c r="G4" t="inlineStr">
        <is>
          <t>D1</t>
        </is>
      </c>
      <c r="H4" t="inlineStr">
        <is>
          <t>=FV(B2/12,B3*12,-B4,-B1)</t>
        </is>
      </c>
      <c r="I4" s="11" t="n">
        <v>176471.6921925662</v>
      </c>
      <c r="J4" t="inlineStr">
        <is>
          <t>Excel &amp; Google Sheets</t>
        </is>
      </c>
    </row>
    <row r="5">
      <c r="F5" t="inlineStr">
        <is>
          <t>Deposits at month start</t>
        </is>
      </c>
      <c r="G5" t="inlineStr">
        <is>
          <t>D2</t>
        </is>
      </c>
      <c r="H5" t="inlineStr">
        <is>
          <t>=FV(B2/12,B3*12,-B4,-B1,1)</t>
        </is>
      </c>
      <c r="I5" s="11" t="n">
        <v>177383.3138472609</v>
      </c>
      <c r="J5" t="inlineStr">
        <is>
          <t>Excel &amp; Google Sheets</t>
        </is>
      </c>
    </row>
    <row r="6">
      <c r="F6" t="inlineStr">
        <is>
          <t>Total contributed</t>
        </is>
      </c>
      <c r="G6" t="inlineStr">
        <is>
          <t>D3</t>
        </is>
      </c>
      <c r="H6" t="inlineStr">
        <is>
          <t>=B1+B4*B3*12</t>
        </is>
      </c>
      <c r="I6" s="11" t="n">
        <v>77000</v>
      </c>
      <c r="J6" t="inlineStr">
        <is>
          <t>Excel &amp; Google Sheets</t>
        </is>
      </c>
    </row>
    <row r="8">
      <c r="F8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Goal</t>
        </is>
      </c>
      <c r="B1" t="n">
        <v>20000</v>
      </c>
      <c r="D1" s="9">
        <f t="array" ref="D1">PMT(B2/12,B3*12,B4,-B1)</f>
        <v/>
      </c>
      <c r="F1" s="4" t="inlineStr">
        <is>
          <t>Excel formula: how much to save each month to reach a goal</t>
        </is>
      </c>
    </row>
    <row r="2">
      <c r="A2" t="inlineStr">
        <is>
          <t>Annual return</t>
        </is>
      </c>
      <c r="B2" t="n">
        <v>0.045</v>
      </c>
      <c r="D2" s="9">
        <f t="array" ref="D2">(B1-B4)/(B3*12)</f>
        <v/>
      </c>
      <c r="F2" t="inlineStr">
        <is>
          <t>https://gosuoo.com/formulas/savings-goal-monthly-amount/</t>
        </is>
      </c>
    </row>
    <row r="3">
      <c r="A3" t="inlineStr">
        <is>
          <t>Years</t>
        </is>
      </c>
      <c r="B3" t="n">
        <v>3</v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inlineStr">
        <is>
          <t>Saved already</t>
        </is>
      </c>
      <c r="B4" t="n">
        <v>2000</v>
      </c>
      <c r="F4" t="inlineStr">
        <is>
          <t>Monthly saving needed</t>
        </is>
      </c>
      <c r="G4" t="inlineStr">
        <is>
          <t>D1</t>
        </is>
      </c>
      <c r="H4" t="inlineStr">
        <is>
          <t>=PMT(B2/12,B3*12,B4,-B1)</t>
        </is>
      </c>
      <c r="I4" s="11" t="n">
        <v>460.4446406107709</v>
      </c>
      <c r="J4" t="inlineStr">
        <is>
          <t>Excel &amp; Google Sheets</t>
        </is>
      </c>
    </row>
    <row r="5">
      <c r="F5" t="inlineStr">
        <is>
          <t>With 0% return</t>
        </is>
      </c>
      <c r="G5" t="inlineStr">
        <is>
          <t>D2</t>
        </is>
      </c>
      <c r="H5" t="inlineStr">
        <is>
          <t>=(B1-B4)/(B3*12)</t>
        </is>
      </c>
      <c r="I5" s="11" t="n">
        <v>500</v>
      </c>
      <c r="J5" t="inlineStr">
        <is>
          <t>Excel &amp; Google Sheets</t>
        </is>
      </c>
    </row>
    <row r="7">
      <c r="F7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Nominal APR</t>
        </is>
      </c>
      <c r="B1" t="n">
        <v>0.06</v>
      </c>
      <c r="D1" s="8">
        <f t="array" ref="D1">EFFECT(B1,B2)</f>
        <v/>
      </c>
      <c r="F1" s="4" t="inlineStr">
        <is>
          <t>Convert APR to APY in Excel (EFFECT)</t>
        </is>
      </c>
    </row>
    <row r="2">
      <c r="A2" t="inlineStr">
        <is>
          <t>Compounding periods/yr</t>
        </is>
      </c>
      <c r="B2" t="n">
        <v>12</v>
      </c>
      <c r="D2" s="8">
        <f t="array" ref="D2">(1+B1/B2)^B2-1</f>
        <v/>
      </c>
      <c r="F2" t="inlineStr">
        <is>
          <t>https://gosuoo.com/formulas/apr-to-apy-effective-rate/</t>
        </is>
      </c>
    </row>
    <row r="3">
      <c r="D3" s="8">
        <f t="array" ref="D3">NOMINAL(D1,B2)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F4" t="inlineStr">
        <is>
          <t>APY / effective rate</t>
        </is>
      </c>
      <c r="G4" t="inlineStr">
        <is>
          <t>D1</t>
        </is>
      </c>
      <c r="H4" t="inlineStr">
        <is>
          <t>=EFFECT(B1,B2)</t>
        </is>
      </c>
      <c r="I4" s="10" t="n">
        <v>0.06167781186449828</v>
      </c>
      <c r="J4" t="inlineStr">
        <is>
          <t>Excel &amp; Google Sheets</t>
        </is>
      </c>
    </row>
    <row r="5">
      <c r="F5" t="inlineStr">
        <is>
          <t>Same without EFFECT</t>
        </is>
      </c>
      <c r="G5" t="inlineStr">
        <is>
          <t>D2</t>
        </is>
      </c>
      <c r="H5" t="inlineStr">
        <is>
          <t>=(1+B1/B2)^B2-1</t>
        </is>
      </c>
      <c r="I5" s="10" t="n">
        <v>0.06167781186449828</v>
      </c>
      <c r="J5" t="inlineStr">
        <is>
          <t>Excel &amp; Google Sheets</t>
        </is>
      </c>
    </row>
    <row r="6">
      <c r="F6" t="inlineStr">
        <is>
          <t>Back to APR</t>
        </is>
      </c>
      <c r="G6" t="inlineStr">
        <is>
          <t>D3</t>
        </is>
      </c>
      <c r="H6" t="inlineStr">
        <is>
          <t>=NOMINAL(D1,B2)</t>
        </is>
      </c>
      <c r="I6" s="10" t="n">
        <v>0.06</v>
      </c>
      <c r="J6" t="inlineStr">
        <is>
          <t>Excel &amp; Google Sheets</t>
        </is>
      </c>
    </row>
    <row r="8">
      <c r="F8" t="inlineStr">
        <is>
          <t>Want this done for you? Ready-made templates: 2027 Budget Planner https://payhip.com/b/LQpVl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Date</t>
        </is>
      </c>
      <c r="B1" s="3" t="inlineStr">
        <is>
          <t>Region</t>
        </is>
      </c>
      <c r="C1" s="3" t="inlineStr">
        <is>
          <t>Amount</t>
        </is>
      </c>
      <c r="G1" s="4" t="inlineStr">
        <is>
          <t>SUMIFS between two dates</t>
        </is>
      </c>
    </row>
    <row r="2">
      <c r="A2" s="6" t="n">
        <v>46080</v>
      </c>
      <c r="B2" t="inlineStr">
        <is>
          <t>East</t>
        </is>
      </c>
      <c r="C2" t="n">
        <v>300</v>
      </c>
      <c r="E2" s="5">
        <f t="array" ref="E2">SUMIFS(C2:C9,A2:A9,"&gt;="&amp;B11,A2:A9,"&lt;="&amp;B12)</f>
        <v/>
      </c>
      <c r="G2" t="inlineStr">
        <is>
          <t>https://gosuoo.com/formulas/sumifs-date-range/</t>
        </is>
      </c>
    </row>
    <row r="3">
      <c r="A3" s="6" t="n">
        <v>46082</v>
      </c>
      <c r="B3" t="inlineStr">
        <is>
          <t>West</t>
        </is>
      </c>
      <c r="C3" t="n">
        <v>450</v>
      </c>
      <c r="E3" s="5">
        <f t="array" ref="E3">SUMIFS(C2:C9,A2:A9,"&gt;="&amp;B11,A2:A9,"&lt;="&amp;B12,B2:B9,"East")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s="6" t="n">
        <v>46090</v>
      </c>
      <c r="B4" t="inlineStr">
        <is>
          <t>East</t>
        </is>
      </c>
      <c r="C4" t="n">
        <v>120</v>
      </c>
      <c r="G4" t="inlineStr">
        <is>
          <t>Excel &amp; Google Sheets</t>
        </is>
      </c>
      <c r="H4" t="inlineStr">
        <is>
          <t>E2</t>
        </is>
      </c>
      <c r="I4" t="inlineStr">
        <is>
          <t>=SUMIFS(C2:C9,A2:A9,"&gt;="&amp;B11,A2:A9,"&lt;="&amp;B12)</t>
        </is>
      </c>
      <c r="J4" t="n">
        <v>850</v>
      </c>
      <c r="K4" t="inlineStr">
        <is>
          <t>Excel &amp; Google Sheets</t>
        </is>
      </c>
    </row>
    <row r="5">
      <c r="A5" s="6" t="n">
        <v>46096</v>
      </c>
      <c r="B5" t="inlineStr">
        <is>
          <t>East</t>
        </is>
      </c>
      <c r="C5" t="n">
        <v>80</v>
      </c>
      <c r="G5" t="inlineStr">
        <is>
          <t>Date range + region</t>
        </is>
      </c>
      <c r="H5" t="inlineStr">
        <is>
          <t>E3</t>
        </is>
      </c>
      <c r="I5" t="inlineStr">
        <is>
          <t>=SUMIFS(C2:C9,A2:A9,"&gt;="&amp;B11,A2:A9,"&lt;="&amp;B12,B2:B9,"East")</t>
        </is>
      </c>
      <c r="J5" t="n">
        <v>200</v>
      </c>
      <c r="K5" t="inlineStr">
        <is>
          <t>Excel &amp; Google Sheets</t>
        </is>
      </c>
    </row>
    <row r="6">
      <c r="A6" s="6" t="n">
        <v>46112</v>
      </c>
      <c r="B6" t="inlineStr">
        <is>
          <t>West</t>
        </is>
      </c>
      <c r="C6" t="n">
        <v>200</v>
      </c>
    </row>
    <row r="7">
      <c r="A7" s="6" t="n">
        <v>46113</v>
      </c>
      <c r="B7" t="inlineStr">
        <is>
          <t>East</t>
        </is>
      </c>
      <c r="C7" t="n">
        <v>500</v>
      </c>
      <c r="G7" t="inlineStr">
        <is>
          <t>Want this done for you? Ready-made templates: Business Bundle https://payhip.com/b/vOST4</t>
        </is>
      </c>
    </row>
    <row r="8">
      <c r="A8" s="6" t="n">
        <v>46130</v>
      </c>
      <c r="B8" t="inlineStr">
        <is>
          <t>West</t>
        </is>
      </c>
      <c r="C8" t="n">
        <v>90</v>
      </c>
    </row>
    <row r="9">
      <c r="A9" s="6" t="n">
        <v>46144</v>
      </c>
      <c r="B9" t="inlineStr">
        <is>
          <t>East</t>
        </is>
      </c>
      <c r="C9" t="n">
        <v>60</v>
      </c>
    </row>
    <row r="11">
      <c r="A11" t="inlineStr">
        <is>
          <t>From</t>
        </is>
      </c>
      <c r="B11" s="6" t="n">
        <v>46082</v>
      </c>
    </row>
    <row r="12">
      <c r="A12" t="inlineStr">
        <is>
          <t>To</t>
        </is>
      </c>
      <c r="B12" s="6" t="n">
        <v>46112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4" customWidth="1" min="9" max="9"/>
    <col width="60" customWidth="1" min="11" max="11"/>
  </cols>
  <sheetData>
    <row r="1">
      <c r="A1" s="3" t="inlineStr">
        <is>
          <t>Date</t>
        </is>
      </c>
      <c r="B1" s="3" t="inlineStr">
        <is>
          <t>Region</t>
        </is>
      </c>
      <c r="C1" s="3" t="inlineStr">
        <is>
          <t>Amount</t>
        </is>
      </c>
      <c r="E1" s="3" t="inlineStr">
        <is>
          <t>Month</t>
        </is>
      </c>
      <c r="I1" s="4" t="inlineStr">
        <is>
          <t>Sum by month in Excel with SUMIFS</t>
        </is>
      </c>
    </row>
    <row r="2">
      <c r="A2" s="6" t="n">
        <v>46080</v>
      </c>
      <c r="B2" t="inlineStr">
        <is>
          <t>East</t>
        </is>
      </c>
      <c r="C2" t="n">
        <v>300</v>
      </c>
      <c r="E2" s="6" t="n">
        <v>46054</v>
      </c>
      <c r="F2" s="5">
        <f t="array" ref="F2">SUMIFS($C$2:$C$9,$A$2:$A$9,"&gt;="&amp;E2,$A$2:$A$9,"&lt;="&amp;EOMONTH(E2,0))</f>
        <v/>
      </c>
      <c r="G2" s="5">
        <f t="array" ref="G2:G5">SUMIFS(C2:C9,A2:A9,"&gt;="&amp;E2:E5,A2:A9,"&lt;="&amp;EOMONTH(E2:E5,0))</f>
        <v/>
      </c>
      <c r="I2" t="inlineStr">
        <is>
          <t>https://gosuoo.com/formulas/sum-by-month-sumifs/</t>
        </is>
      </c>
    </row>
    <row r="3">
      <c r="A3" s="6" t="n">
        <v>46082</v>
      </c>
      <c r="B3" t="inlineStr">
        <is>
          <t>West</t>
        </is>
      </c>
      <c r="C3" t="n">
        <v>450</v>
      </c>
      <c r="E3" s="6" t="n">
        <v>46082</v>
      </c>
      <c r="F3" s="5">
        <f t="array" ref="F3">SUMIFS($C$2:$C$9,$A$2:$A$9,"&gt;="&amp;E3,$A$2:$A$9,"&lt;="&amp;EOMONTH(E3,0))</f>
        <v/>
      </c>
      <c r="I3" s="3" t="inlineStr">
        <is>
          <t>Formula</t>
        </is>
      </c>
      <c r="J3" s="3" t="inlineStr">
        <is>
          <t>Cell</t>
        </is>
      </c>
      <c r="K3" s="3" t="inlineStr">
        <is>
          <t>Formula text</t>
        </is>
      </c>
      <c r="L3" s="3" t="inlineStr">
        <is>
          <t>Expected</t>
        </is>
      </c>
      <c r="M3" s="3" t="inlineStr">
        <is>
          <t>Platform</t>
        </is>
      </c>
    </row>
    <row r="4">
      <c r="A4" s="6" t="n">
        <v>46090</v>
      </c>
      <c r="B4" t="inlineStr">
        <is>
          <t>East</t>
        </is>
      </c>
      <c r="C4" t="n">
        <v>120</v>
      </c>
      <c r="E4" s="6" t="n">
        <v>46113</v>
      </c>
      <c r="F4" s="5">
        <f t="array" ref="F4">SUMIFS($C$2:$C$9,$A$2:$A$9,"&gt;="&amp;E4,$A$2:$A$9,"&lt;="&amp;EOMONTH(E4,0))</f>
        <v/>
      </c>
      <c r="I4" t="inlineStr">
        <is>
          <t>Excel &amp; Google Sheets</t>
        </is>
      </c>
      <c r="J4" t="inlineStr">
        <is>
          <t>F2</t>
        </is>
      </c>
      <c r="K4" t="inlineStr">
        <is>
          <t>=SUMIFS($C$2:$C$9,$A$2:$A$9,"&gt;="&amp;E2,$A$2:$A$9,"&lt;="&amp;EOMONTH(E2,0))</t>
        </is>
      </c>
      <c r="L4" t="n">
        <v>300</v>
      </c>
      <c r="M4" t="inlineStr">
        <is>
          <t>Excel &amp; Google Sheets</t>
        </is>
      </c>
    </row>
    <row r="5">
      <c r="A5" s="6" t="n">
        <v>46096</v>
      </c>
      <c r="B5" t="inlineStr">
        <is>
          <t>East</t>
        </is>
      </c>
      <c r="C5" t="n">
        <v>80</v>
      </c>
      <c r="E5" s="6" t="n">
        <v>46143</v>
      </c>
      <c r="F5" s="5">
        <f t="array" ref="F5">SUMIFS($C$2:$C$9,$A$2:$A$9,"&gt;="&amp;E5,$A$2:$A$9,"&lt;="&amp;EOMONTH(E5,0))</f>
        <v/>
      </c>
      <c r="I5" t="inlineStr">
        <is>
          <t>Excel 365 (one formula for all months)</t>
        </is>
      </c>
      <c r="J5" t="inlineStr">
        <is>
          <t>G2</t>
        </is>
      </c>
      <c r="K5" t="inlineStr">
        <is>
          <t>=SUMIFS(C2:C9,A2:A9,"&gt;="&amp;E2:E5,A2:A9,"&lt;="&amp;EOMONTH(E2:E5,0))</t>
        </is>
      </c>
      <c r="L5" t="inlineStr">
        <is>
          <t>[[300], [850], [590], [60]]</t>
        </is>
      </c>
      <c r="M5" t="inlineStr">
        <is>
          <t>Excel</t>
        </is>
      </c>
    </row>
    <row r="6">
      <c r="A6" s="6" t="n">
        <v>46112</v>
      </c>
      <c r="B6" t="inlineStr">
        <is>
          <t>West</t>
        </is>
      </c>
      <c r="C6" t="n">
        <v>200</v>
      </c>
    </row>
    <row r="7">
      <c r="A7" s="6" t="n">
        <v>46113</v>
      </c>
      <c r="B7" t="inlineStr">
        <is>
          <t>East</t>
        </is>
      </c>
      <c r="C7" t="n">
        <v>500</v>
      </c>
      <c r="I7" t="inlineStr">
        <is>
          <t>Want this done for you? Ready-made templates: Business Bundle https://payhip.com/b/vOST4</t>
        </is>
      </c>
    </row>
    <row r="8">
      <c r="A8" s="6" t="n">
        <v>46130</v>
      </c>
      <c r="B8" t="inlineStr">
        <is>
          <t>West</t>
        </is>
      </c>
      <c r="C8" t="n">
        <v>90</v>
      </c>
    </row>
    <row r="9">
      <c r="A9" s="6" t="n">
        <v>46144</v>
      </c>
      <c r="B9" t="inlineStr">
        <is>
          <t>East</t>
        </is>
      </c>
      <c r="C9" t="n">
        <v>60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Region</t>
        </is>
      </c>
      <c r="B1" s="3" t="inlineStr">
        <is>
          <t>Product</t>
        </is>
      </c>
      <c r="C1" s="3" t="inlineStr">
        <is>
          <t>Sales</t>
        </is>
      </c>
      <c r="G1" s="4" t="inlineStr">
        <is>
          <t>SUMIFS with multiple criteria in the same column (OR)</t>
        </is>
      </c>
    </row>
    <row r="2">
      <c r="A2" t="inlineStr">
        <is>
          <t>East</t>
        </is>
      </c>
      <c r="B2" t="inlineStr">
        <is>
          <t>Pens</t>
        </is>
      </c>
      <c r="C2" t="n">
        <v>120</v>
      </c>
      <c r="E2" s="5">
        <f t="array" ref="E2">SUM(SUMIFS(C2:C7,A2:A7,{"East","West"}))</f>
        <v/>
      </c>
      <c r="G2" t="inlineStr">
        <is>
          <t>https://gosuoo.com/formulas/sumifs-multiple-criteria-same-column/</t>
        </is>
      </c>
    </row>
    <row r="3">
      <c r="A3" t="inlineStr">
        <is>
          <t>West</t>
        </is>
      </c>
      <c r="B3" t="inlineStr">
        <is>
          <t>Pens</t>
        </is>
      </c>
      <c r="C3" t="n">
        <v>95</v>
      </c>
      <c r="E3" s="5">
        <f t="array" ref="E3">SUMIFS(C2:C7,A2:A7,"East")+SUMIFS(C2:C7,A2:A7,"West")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East</t>
        </is>
      </c>
      <c r="B4" t="inlineStr">
        <is>
          <t>Paper</t>
        </is>
      </c>
      <c r="C4" t="n">
        <v>180</v>
      </c>
      <c r="E4" s="5">
        <f t="array" ref="E4">SUM(SUMIFS(C2:C7,A2:A7,{"East","West"},B2:B7,"Pens"))</f>
        <v/>
      </c>
      <c r="G4" t="inlineStr">
        <is>
          <t>Excel</t>
        </is>
      </c>
      <c r="H4" t="inlineStr">
        <is>
          <t>E2</t>
        </is>
      </c>
      <c r="I4" t="inlineStr">
        <is>
          <t>=SUM(SUMIFS(C2:C7,A2:A7,{"East","West"}))</t>
        </is>
      </c>
      <c r="J4" t="n">
        <v>680</v>
      </c>
      <c r="K4" t="inlineStr">
        <is>
          <t>Excel</t>
        </is>
      </c>
    </row>
    <row r="5">
      <c r="A5" t="inlineStr">
        <is>
          <t>North</t>
        </is>
      </c>
      <c r="B5" t="inlineStr">
        <is>
          <t>Pens</t>
        </is>
      </c>
      <c r="C5" t="n">
        <v>60</v>
      </c>
      <c r="G5" t="inlineStr">
        <is>
          <t>Excel &amp; Google Sheets</t>
        </is>
      </c>
      <c r="H5" t="inlineStr">
        <is>
          <t>E3</t>
        </is>
      </c>
      <c r="I5" t="inlineStr">
        <is>
          <t>=SUMIFS(C2:C7,A2:A7,"East")+SUMIFS(C2:C7,A2:A7,"West")</t>
        </is>
      </c>
      <c r="J5" t="n">
        <v>680</v>
      </c>
      <c r="K5" t="inlineStr">
        <is>
          <t>Excel &amp; Google Sheets</t>
        </is>
      </c>
    </row>
    <row r="6">
      <c r="A6" t="inlineStr">
        <is>
          <t>West</t>
        </is>
      </c>
      <c r="B6" t="inlineStr">
        <is>
          <t>Paper</t>
        </is>
      </c>
      <c r="C6" t="n">
        <v>210</v>
      </c>
      <c r="G6" t="inlineStr">
        <is>
          <t>OR in one column + AND in another</t>
        </is>
      </c>
      <c r="H6" t="inlineStr">
        <is>
          <t>E4</t>
        </is>
      </c>
      <c r="I6" t="inlineStr">
        <is>
          <t>=SUM(SUMIFS(C2:C7,A2:A7,{"East","West"},B2:B7,"Pens"))</t>
        </is>
      </c>
      <c r="J6" t="n">
        <v>215</v>
      </c>
      <c r="K6" t="inlineStr">
        <is>
          <t>Excel</t>
        </is>
      </c>
    </row>
    <row r="7">
      <c r="A7" t="inlineStr">
        <is>
          <t>East</t>
        </is>
      </c>
      <c r="B7" t="inlineStr">
        <is>
          <t>Ink</t>
        </is>
      </c>
      <c r="C7" t="n">
        <v>75</v>
      </c>
    </row>
    <row r="8">
      <c r="G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Region</t>
        </is>
      </c>
      <c r="B1" s="3" t="inlineStr">
        <is>
          <t>Customer</t>
        </is>
      </c>
      <c r="G1" s="4" t="inlineStr">
        <is>
          <t>Count unique values with criteria in Excel (COUNTIFS unique)</t>
        </is>
      </c>
    </row>
    <row r="2">
      <c r="A2" t="inlineStr">
        <is>
          <t>East</t>
        </is>
      </c>
      <c r="B2" t="inlineStr">
        <is>
          <t>Acme</t>
        </is>
      </c>
      <c r="E2" s="5">
        <f t="array" ref="E2">IFERROR(ROWS(_xlfn.UNIQUE(_xlfn._xlws.FILTER(B2:B9,A2:A9=B11))),0)</f>
        <v/>
      </c>
      <c r="G2" t="inlineStr">
        <is>
          <t>https://gosuoo.com/formulas/count-unique-with-criteria/</t>
        </is>
      </c>
    </row>
    <row r="3">
      <c r="A3" t="inlineStr">
        <is>
          <t>East</t>
        </is>
      </c>
      <c r="B3" t="inlineStr">
        <is>
          <t>Birch</t>
        </is>
      </c>
      <c r="E3" s="5">
        <f t="array" ref="E3">SUMPRODUCT((A2:A9=B11)/COUNTIFS(A2:A9,A2:A9,B2:B9,B2:B9))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West</t>
        </is>
      </c>
      <c r="B4" t="inlineStr">
        <is>
          <t>Acme</t>
        </is>
      </c>
      <c r="G4" t="inlineStr">
        <is>
          <t>Excel 365</t>
        </is>
      </c>
      <c r="H4" t="inlineStr">
        <is>
          <t>E2</t>
        </is>
      </c>
      <c r="I4" t="inlineStr">
        <is>
          <t>=IFERROR(ROWS(UNIQUE(FILTER(B2:B9,A2:A9=B11))),0)</t>
        </is>
      </c>
      <c r="J4" t="n">
        <v>3</v>
      </c>
      <c r="K4" t="inlineStr">
        <is>
          <t>Excel</t>
        </is>
      </c>
    </row>
    <row r="5">
      <c r="A5" t="inlineStr">
        <is>
          <t>East</t>
        </is>
      </c>
      <c r="B5" t="inlineStr">
        <is>
          <t>Acme</t>
        </is>
      </c>
      <c r="G5" t="inlineStr">
        <is>
          <t>Any Excel &amp; Google Sheets</t>
        </is>
      </c>
      <c r="H5" t="inlineStr">
        <is>
          <t>E3</t>
        </is>
      </c>
      <c r="I5" t="inlineStr">
        <is>
          <t>=SUMPRODUCT((A2:A9=B11)/COUNTIFS(A2:A9,A2:A9,B2:B9,B2:B9))</t>
        </is>
      </c>
      <c r="J5" t="n">
        <v>3</v>
      </c>
      <c r="K5" t="inlineStr">
        <is>
          <t>Excel &amp; Google Sheets</t>
        </is>
      </c>
    </row>
    <row r="6">
      <c r="A6" t="inlineStr">
        <is>
          <t>North</t>
        </is>
      </c>
      <c r="B6" t="inlineStr">
        <is>
          <t>Cobalt</t>
        </is>
      </c>
      <c r="G6" t="inlineStr">
        <is>
          <t>Google Sheets</t>
        </is>
      </c>
      <c r="H6" t="inlineStr">
        <is>
          <t>(text only)</t>
        </is>
      </c>
      <c r="I6" t="inlineStr">
        <is>
          <t>=COUNTUNIQUE(FILTER(B2:B9,A2:A9=B11))</t>
        </is>
      </c>
      <c r="J6" t="n">
        <v>3</v>
      </c>
      <c r="K6" t="inlineStr">
        <is>
          <t>Google Sheets (text)</t>
        </is>
      </c>
    </row>
    <row r="7">
      <c r="A7" t="inlineStr">
        <is>
          <t>East</t>
        </is>
      </c>
      <c r="B7" t="inlineStr">
        <is>
          <t>Dune</t>
        </is>
      </c>
    </row>
    <row r="8">
      <c r="A8" t="inlineStr">
        <is>
          <t>West</t>
        </is>
      </c>
      <c r="B8" t="inlineStr">
        <is>
          <t>Birch</t>
        </is>
      </c>
      <c r="G8" t="inlineStr">
        <is>
          <t>Want this done for you? Ready-made templates: Business Bundle https://payhip.com/b/vOST4</t>
        </is>
      </c>
    </row>
    <row r="9">
      <c r="A9" t="inlineStr">
        <is>
          <t>East</t>
        </is>
      </c>
      <c r="B9" t="inlineStr">
        <is>
          <t>Birch</t>
        </is>
      </c>
    </row>
    <row r="11">
      <c r="A11" t="inlineStr">
        <is>
          <t>Region</t>
        </is>
      </c>
      <c r="B11" t="inlineStr">
        <is>
          <t>East</t>
        </is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Date</t>
        </is>
      </c>
      <c r="B1" s="3" t="inlineStr">
        <is>
          <t>Category</t>
        </is>
      </c>
      <c r="C1" s="3" t="inlineStr">
        <is>
          <t>Amount</t>
        </is>
      </c>
      <c r="G1" s="4" t="inlineStr">
        <is>
          <t>Running total formula in Excel</t>
        </is>
      </c>
    </row>
    <row r="2">
      <c r="A2" s="6" t="n">
        <v>46082</v>
      </c>
      <c r="B2" t="inlineStr">
        <is>
          <t>Ads</t>
        </is>
      </c>
      <c r="C2" t="n">
        <v>120</v>
      </c>
      <c r="D2" s="5">
        <f t="array" ref="D2">SUM($C$2:C2)</f>
        <v/>
      </c>
      <c r="E2" s="5">
        <f t="array" ref="E2">SUMIFS($C$2:C2,$B$2:B2,B2)</f>
        <v/>
      </c>
      <c r="G2" t="inlineStr">
        <is>
          <t>https://gosuoo.com/formulas/running-total-formula/</t>
        </is>
      </c>
    </row>
    <row r="3">
      <c r="A3" s="6" t="n">
        <v>46083</v>
      </c>
      <c r="B3" t="inlineStr">
        <is>
          <t>Fees</t>
        </is>
      </c>
      <c r="C3" t="n">
        <v>30</v>
      </c>
      <c r="D3" s="5">
        <f t="array" ref="D3">SUM($C$2:C3)</f>
        <v/>
      </c>
      <c r="E3" s="5">
        <f t="array" ref="E3">SUMIFS($C$2:C3,$B$2:B3,B3)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s="6" t="n">
        <v>46084</v>
      </c>
      <c r="B4" t="inlineStr">
        <is>
          <t>Ads</t>
        </is>
      </c>
      <c r="C4" t="n">
        <v>80</v>
      </c>
      <c r="D4" s="5">
        <f t="array" ref="D4">SUM($C$2:C4)</f>
        <v/>
      </c>
      <c r="E4" s="5">
        <f t="array" ref="E4">SUMIFS($C$2:C4,$B$2:B4,B4)</f>
        <v/>
      </c>
      <c r="G4" t="inlineStr">
        <is>
          <t>Running total</t>
        </is>
      </c>
      <c r="H4" t="inlineStr">
        <is>
          <t>D2</t>
        </is>
      </c>
      <c r="I4" t="inlineStr">
        <is>
          <t>=SUM($C$2:C2)</t>
        </is>
      </c>
      <c r="J4" t="n">
        <v>120</v>
      </c>
      <c r="K4" t="inlineStr">
        <is>
          <t>Excel &amp; Google Sheets</t>
        </is>
      </c>
    </row>
    <row r="5">
      <c r="A5" s="6" t="n">
        <v>46085</v>
      </c>
      <c r="B5" t="inlineStr">
        <is>
          <t>Stock</t>
        </is>
      </c>
      <c r="C5" t="n">
        <v>400</v>
      </c>
      <c r="D5" s="5">
        <f t="array" ref="D5">SUM($C$2:C5)</f>
        <v/>
      </c>
      <c r="E5" s="5">
        <f t="array" ref="E5">SUMIFS($C$2:C5,$B$2:B5,B5)</f>
        <v/>
      </c>
      <c r="G5" t="inlineStr">
        <is>
          <t>Running total by category</t>
        </is>
      </c>
      <c r="H5" t="inlineStr">
        <is>
          <t>E2</t>
        </is>
      </c>
      <c r="I5" t="inlineStr">
        <is>
          <t>=SUMIFS($C$2:C2,$B$2:B2,B2)</t>
        </is>
      </c>
      <c r="J5" t="n">
        <v>120</v>
      </c>
      <c r="K5" t="inlineStr">
        <is>
          <t>Excel &amp; Google Sheets</t>
        </is>
      </c>
    </row>
    <row r="6">
      <c r="A6" s="6" t="n">
        <v>46086</v>
      </c>
      <c r="B6" t="inlineStr">
        <is>
          <t>Fees</t>
        </is>
      </c>
      <c r="C6" t="n">
        <v>25</v>
      </c>
      <c r="D6" s="5">
        <f t="array" ref="D6">SUM($C$2:C6)</f>
        <v/>
      </c>
      <c r="E6" s="5">
        <f t="array" ref="E6">SUMIFS($C$2:C6,$B$2:B6,B6)</f>
        <v/>
      </c>
    </row>
    <row r="7">
      <c r="G7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Item</t>
        </is>
      </c>
      <c r="B1" s="3" t="inlineStr">
        <is>
          <t>Unit cost</t>
        </is>
      </c>
      <c r="C1" s="3" t="inlineStr">
        <is>
          <t>Qty</t>
        </is>
      </c>
      <c r="G1" s="4" t="inlineStr">
        <is>
          <t>Weighted average formula in Excel</t>
        </is>
      </c>
    </row>
    <row r="2">
      <c r="A2" t="inlineStr">
        <is>
          <t>Batch 1</t>
        </is>
      </c>
      <c r="B2" t="n">
        <v>4.2</v>
      </c>
      <c r="C2" t="n">
        <v>100</v>
      </c>
      <c r="E2" s="9">
        <f t="array" ref="E2">SUMPRODUCT(B2:B4,C2:C4)/SUM(C2:C4)</f>
        <v/>
      </c>
      <c r="G2" t="inlineStr">
        <is>
          <t>https://gosuoo.com/formulas/weighted-average-formula/</t>
        </is>
      </c>
    </row>
    <row r="3">
      <c r="A3" t="inlineStr">
        <is>
          <t>Batch 2</t>
        </is>
      </c>
      <c r="B3" t="n">
        <v>4.8</v>
      </c>
      <c r="C3" t="n">
        <v>250</v>
      </c>
      <c r="E3" s="9">
        <f t="array" ref="E3">AVERAGE(B2:B4)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Batch 3</t>
        </is>
      </c>
      <c r="B4" t="n">
        <v>3.9</v>
      </c>
      <c r="C4" t="n">
        <v>50</v>
      </c>
      <c r="E4" s="9">
        <f t="array" ref="E4">SUMPRODUCT(B2:B4,C2:C4,--(C2:C4&gt;=100))/SUMIFS(C2:C4,C2:C4,"&gt;=100")</f>
        <v/>
      </c>
      <c r="G4" t="inlineStr">
        <is>
          <t>Weighted average cost</t>
        </is>
      </c>
      <c r="H4" t="inlineStr">
        <is>
          <t>E2</t>
        </is>
      </c>
      <c r="I4" t="inlineStr">
        <is>
          <t>=SUMPRODUCT(B2:B4,C2:C4)/SUM(C2:C4)</t>
        </is>
      </c>
      <c r="J4" s="11" t="n">
        <v>4.5375</v>
      </c>
      <c r="K4" t="inlineStr">
        <is>
          <t>Excel &amp; Google Sheets</t>
        </is>
      </c>
    </row>
    <row r="5">
      <c r="G5" t="inlineStr">
        <is>
          <t>Simple average (for comparison)</t>
        </is>
      </c>
      <c r="H5" t="inlineStr">
        <is>
          <t>E3</t>
        </is>
      </c>
      <c r="I5" t="inlineStr">
        <is>
          <t>=AVERAGE(B2:B4)</t>
        </is>
      </c>
      <c r="J5" s="11" t="n">
        <v>4.3</v>
      </c>
      <c r="K5" t="inlineStr">
        <is>
          <t>Excel &amp; Google Sheets</t>
        </is>
      </c>
    </row>
    <row r="6">
      <c r="G6" t="inlineStr">
        <is>
          <t>Weighted average where qty ≥ 100</t>
        </is>
      </c>
      <c r="H6" t="inlineStr">
        <is>
          <t>E4</t>
        </is>
      </c>
      <c r="I6" t="inlineStr">
        <is>
          <t>=SUMPRODUCT(B2:B4,C2:C4,--(C2:C4&gt;=100))/SUMIFS(C2:C4,C2:C4,"&gt;=100")</t>
        </is>
      </c>
      <c r="J6" s="11" t="n">
        <v>4.628571428571429</v>
      </c>
      <c r="K6" t="inlineStr">
        <is>
          <t>Excel &amp; Google Sheets</t>
        </is>
      </c>
    </row>
    <row r="8">
      <c r="G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Name</t>
        </is>
      </c>
      <c r="B1" s="3" t="inlineStr">
        <is>
          <t>Region</t>
        </is>
      </c>
      <c r="C1" s="3" t="inlineStr">
        <is>
          <t>Score</t>
        </is>
      </c>
      <c r="G1" s="4" t="inlineStr">
        <is>
          <t>COUNTIFS between two numbers</t>
        </is>
      </c>
    </row>
    <row r="2">
      <c r="A2" t="inlineStr">
        <is>
          <t>Ana</t>
        </is>
      </c>
      <c r="B2" t="inlineStr">
        <is>
          <t>East</t>
        </is>
      </c>
      <c r="C2" t="n">
        <v>72</v>
      </c>
      <c r="E2" s="5">
        <f t="array" ref="E2">COUNTIFS(C2:C9,"&gt;="&amp;B11,C2:C9,"&lt;="&amp;B12)</f>
        <v/>
      </c>
      <c r="G2" t="inlineStr">
        <is>
          <t>https://gosuoo.com/formulas/countifs-between-two-numbers/</t>
        </is>
      </c>
    </row>
    <row r="3">
      <c r="A3" t="inlineStr">
        <is>
          <t>Ben</t>
        </is>
      </c>
      <c r="B3" t="inlineStr">
        <is>
          <t>West</t>
        </is>
      </c>
      <c r="C3" t="n">
        <v>88</v>
      </c>
      <c r="E3" s="5">
        <f t="array" ref="E3">COUNTIFS(C2:C9,"&gt;"&amp;B11,C2:C9,"&lt;"&amp;B12)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Cara</t>
        </is>
      </c>
      <c r="B4" t="inlineStr">
        <is>
          <t>East</t>
        </is>
      </c>
      <c r="C4" t="n">
        <v>95</v>
      </c>
      <c r="E4" s="5">
        <f t="array" ref="E4">COUNTIFS(C2:C9,"&gt;="&amp;B11,C2:C9,"&lt;="&amp;B12,B2:B9,"West")</f>
        <v/>
      </c>
      <c r="G4" t="inlineStr">
        <is>
          <t>Between 60 and 90 (inclusive)</t>
        </is>
      </c>
      <c r="H4" t="inlineStr">
        <is>
          <t>E2</t>
        </is>
      </c>
      <c r="I4" t="inlineStr">
        <is>
          <t>=COUNTIFS(C2:C9,"&gt;="&amp;B11,C2:C9,"&lt;="&amp;B12)</t>
        </is>
      </c>
      <c r="J4" t="n">
        <v>4</v>
      </c>
      <c r="K4" t="inlineStr">
        <is>
          <t>Excel &amp; Google Sheets</t>
        </is>
      </c>
    </row>
    <row r="5">
      <c r="A5" t="inlineStr">
        <is>
          <t>Dev</t>
        </is>
      </c>
      <c r="B5" t="inlineStr">
        <is>
          <t>West</t>
        </is>
      </c>
      <c r="C5" t="n">
        <v>61</v>
      </c>
      <c r="G5" t="inlineStr">
        <is>
          <t>Between, exclusive</t>
        </is>
      </c>
      <c r="H5" t="inlineStr">
        <is>
          <t>E3</t>
        </is>
      </c>
      <c r="I5" t="inlineStr">
        <is>
          <t>=COUNTIFS(C2:C9,"&gt;"&amp;B11,C2:C9,"&lt;"&amp;B12)</t>
        </is>
      </c>
      <c r="J5" t="n">
        <v>4</v>
      </c>
      <c r="K5" t="inlineStr">
        <is>
          <t>Excel &amp; Google Sheets</t>
        </is>
      </c>
    </row>
    <row r="6">
      <c r="A6" t="inlineStr">
        <is>
          <t>Eli</t>
        </is>
      </c>
      <c r="B6" t="inlineStr">
        <is>
          <t>East</t>
        </is>
      </c>
      <c r="C6" t="n">
        <v>50</v>
      </c>
      <c r="G6" t="inlineStr">
        <is>
          <t>Between + region</t>
        </is>
      </c>
      <c r="H6" t="inlineStr">
        <is>
          <t>E4</t>
        </is>
      </c>
      <c r="I6" t="inlineStr">
        <is>
          <t>=COUNTIFS(C2:C9,"&gt;="&amp;B11,C2:C9,"&lt;="&amp;B12,B2:B9,"West")</t>
        </is>
      </c>
      <c r="J6" t="n">
        <v>2</v>
      </c>
      <c r="K6" t="inlineStr">
        <is>
          <t>Excel &amp; Google Sheets</t>
        </is>
      </c>
    </row>
    <row r="7">
      <c r="A7" t="inlineStr">
        <is>
          <t>Fay</t>
        </is>
      </c>
      <c r="B7" t="inlineStr">
        <is>
          <t>West</t>
        </is>
      </c>
      <c r="C7" t="n">
        <v>100</v>
      </c>
    </row>
    <row r="8">
      <c r="A8" t="inlineStr">
        <is>
          <t>Gus</t>
        </is>
      </c>
      <c r="B8" t="inlineStr">
        <is>
          <t>East</t>
        </is>
      </c>
      <c r="C8" t="n">
        <v>83</v>
      </c>
      <c r="G8" t="inlineStr">
        <is>
          <t>Want this done for you? Ready-made templates: All 8 templates https://payhip.com/b/8pio7</t>
        </is>
      </c>
    </row>
    <row r="9">
      <c r="A9" t="inlineStr">
        <is>
          <t>Hal</t>
        </is>
      </c>
      <c r="B9" t="inlineStr">
        <is>
          <t>West</t>
        </is>
      </c>
      <c r="C9" t="n">
        <v>47</v>
      </c>
    </row>
    <row r="11">
      <c r="A11" t="inlineStr">
        <is>
          <t>Min</t>
        </is>
      </c>
      <c r="B11" t="n">
        <v>60</v>
      </c>
    </row>
    <row r="12">
      <c r="A12" t="inlineStr">
        <is>
          <t>Max</t>
        </is>
      </c>
      <c r="B12" t="n">
        <v>90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Name</t>
        </is>
      </c>
      <c r="B1" s="3" t="inlineStr">
        <is>
          <t>Region</t>
        </is>
      </c>
      <c r="C1" s="3" t="inlineStr">
        <is>
          <t>Score</t>
        </is>
      </c>
      <c r="H1" s="4" t="inlineStr">
        <is>
          <t>Rank with criteria in Excel (RANK IF)</t>
        </is>
      </c>
    </row>
    <row r="2">
      <c r="A2" t="inlineStr">
        <is>
          <t>Ana</t>
        </is>
      </c>
      <c r="B2" t="inlineStr">
        <is>
          <t>East</t>
        </is>
      </c>
      <c r="C2" t="n">
        <v>72</v>
      </c>
      <c r="E2" s="5">
        <f t="array" ref="E2">COUNTIFS($B$2:$B$9,B2,$C$2:$C$9,"&gt;"&amp;C2)+1</f>
        <v/>
      </c>
      <c r="F2" s="5">
        <f t="array" ref="F2">_xlfn.RANK.EQ(C2,$C$2:$C$9)</f>
        <v/>
      </c>
      <c r="H2" t="inlineStr">
        <is>
          <t>https://gosuoo.com/formulas/rank-with-criteria/</t>
        </is>
      </c>
    </row>
    <row r="3">
      <c r="A3" t="inlineStr">
        <is>
          <t>Ben</t>
        </is>
      </c>
      <c r="B3" t="inlineStr">
        <is>
          <t>West</t>
        </is>
      </c>
      <c r="C3" t="n">
        <v>88</v>
      </c>
      <c r="E3" s="5">
        <f t="array" ref="E3">COUNTIFS($B$2:$B$9,B3,$C$2:$C$9,"&gt;"&amp;C3)+1</f>
        <v/>
      </c>
      <c r="F3" s="5">
        <f t="array" ref="F3">_xlfn.RANK.EQ(C3,$C$2:$C$9)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t="inlineStr">
        <is>
          <t>Cara</t>
        </is>
      </c>
      <c r="B4" t="inlineStr">
        <is>
          <t>East</t>
        </is>
      </c>
      <c r="C4" t="n">
        <v>95</v>
      </c>
      <c r="E4" s="5">
        <f t="array" ref="E4">COUNTIFS($B$2:$B$9,B4,$C$2:$C$9,"&gt;"&amp;C4)+1</f>
        <v/>
      </c>
      <c r="F4" s="5">
        <f t="array" ref="F4">_xlfn.RANK.EQ(C4,$C$2:$C$9)</f>
        <v/>
      </c>
      <c r="H4" t="inlineStr">
        <is>
          <t>Rank within region (highest = 1)</t>
        </is>
      </c>
      <c r="I4" t="inlineStr">
        <is>
          <t>E2</t>
        </is>
      </c>
      <c r="J4" t="inlineStr">
        <is>
          <t>=COUNTIFS($B$2:$B$9,B2,$C$2:$C$9,"&gt;"&amp;C2)+1</t>
        </is>
      </c>
      <c r="K4" t="n">
        <v>3</v>
      </c>
      <c r="L4" t="inlineStr">
        <is>
          <t>Excel &amp; Google Sheets</t>
        </is>
      </c>
    </row>
    <row r="5">
      <c r="A5" t="inlineStr">
        <is>
          <t>Dev</t>
        </is>
      </c>
      <c r="B5" t="inlineStr">
        <is>
          <t>West</t>
        </is>
      </c>
      <c r="C5" t="n">
        <v>61</v>
      </c>
      <c r="E5" s="5">
        <f t="array" ref="E5">COUNTIFS($B$2:$B$9,B5,$C$2:$C$9,"&gt;"&amp;C5)+1</f>
        <v/>
      </c>
      <c r="F5" s="5">
        <f t="array" ref="F5">_xlfn.RANK.EQ(C5,$C$2:$C$9)</f>
        <v/>
      </c>
      <c r="H5" t="inlineStr">
        <is>
          <t>Overall rank</t>
        </is>
      </c>
      <c r="I5" t="inlineStr">
        <is>
          <t>F2</t>
        </is>
      </c>
      <c r="J5" t="inlineStr">
        <is>
          <t>=RANK.EQ(C2,$C$2:$C$9)</t>
        </is>
      </c>
      <c r="K5" t="n">
        <v>5</v>
      </c>
      <c r="L5" t="inlineStr">
        <is>
          <t>Excel &amp; Google Sheets</t>
        </is>
      </c>
    </row>
    <row r="6">
      <c r="A6" t="inlineStr">
        <is>
          <t>Eli</t>
        </is>
      </c>
      <c r="B6" t="inlineStr">
        <is>
          <t>East</t>
        </is>
      </c>
      <c r="C6" t="n">
        <v>50</v>
      </c>
      <c r="E6" s="5">
        <f t="array" ref="E6">COUNTIFS($B$2:$B$9,B6,$C$2:$C$9,"&gt;"&amp;C6)+1</f>
        <v/>
      </c>
      <c r="F6" s="5">
        <f t="array" ref="F6">_xlfn.RANK.EQ(C6,$C$2:$C$9)</f>
        <v/>
      </c>
    </row>
    <row r="7">
      <c r="A7" t="inlineStr">
        <is>
          <t>Fay</t>
        </is>
      </c>
      <c r="B7" t="inlineStr">
        <is>
          <t>West</t>
        </is>
      </c>
      <c r="C7" t="n">
        <v>100</v>
      </c>
      <c r="E7" s="5">
        <f t="array" ref="E7">COUNTIFS($B$2:$B$9,B7,$C$2:$C$9,"&gt;"&amp;C7)+1</f>
        <v/>
      </c>
      <c r="F7" s="5">
        <f t="array" ref="F7">_xlfn.RANK.EQ(C7,$C$2:$C$9)</f>
        <v/>
      </c>
      <c r="H7" t="inlineStr">
        <is>
          <t>Want this done for you? Ready-made templates: All 8 templates https://payhip.com/b/8pio7</t>
        </is>
      </c>
    </row>
    <row r="8">
      <c r="A8" t="inlineStr">
        <is>
          <t>Gus</t>
        </is>
      </c>
      <c r="B8" t="inlineStr">
        <is>
          <t>East</t>
        </is>
      </c>
      <c r="C8" t="n">
        <v>83</v>
      </c>
      <c r="E8" s="5">
        <f t="array" ref="E8">COUNTIFS($B$2:$B$9,B8,$C$2:$C$9,"&gt;"&amp;C8)+1</f>
        <v/>
      </c>
      <c r="F8" s="5">
        <f t="array" ref="F8">_xlfn.RANK.EQ(C8,$C$2:$C$9)</f>
        <v/>
      </c>
    </row>
    <row r="9">
      <c r="A9" t="inlineStr">
        <is>
          <t>Hal</t>
        </is>
      </c>
      <c r="B9" t="inlineStr">
        <is>
          <t>West</t>
        </is>
      </c>
      <c r="C9" t="n">
        <v>47</v>
      </c>
      <c r="E9" s="5">
        <f t="array" ref="E9">COUNTIFS($B$2:$B$9,B9,$C$2:$C$9,"&gt;"&amp;C9)+1</f>
        <v/>
      </c>
      <c r="F9" s="5">
        <f t="array" ref="F9">_xlfn.RANK.EQ(C9,$C$2:$C$9)</f>
        <v/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Region</t>
        </is>
      </c>
      <c r="B1" s="3" t="inlineStr">
        <is>
          <t>Product</t>
        </is>
      </c>
      <c r="C1" s="3" t="inlineStr">
        <is>
          <t>Sales</t>
        </is>
      </c>
      <c r="G1" s="4" t="inlineStr">
        <is>
          <t>Sum only visible (filtered) cells in Excel</t>
        </is>
      </c>
    </row>
    <row r="2">
      <c r="A2" t="inlineStr">
        <is>
          <t>East</t>
        </is>
      </c>
      <c r="B2" t="inlineStr">
        <is>
          <t>Pens</t>
        </is>
      </c>
      <c r="C2" t="n">
        <v>120</v>
      </c>
      <c r="E2" s="5">
        <f t="array" ref="E2">SUBTOTAL(109,C2:C7)</f>
        <v/>
      </c>
      <c r="G2" t="inlineStr">
        <is>
          <t>https://gosuoo.com/formulas/sum-visible-cells-only/</t>
        </is>
      </c>
    </row>
    <row r="3" hidden="1">
      <c r="A3" t="inlineStr">
        <is>
          <t>West</t>
        </is>
      </c>
      <c r="B3" t="inlineStr">
        <is>
          <t>Pens</t>
        </is>
      </c>
      <c r="C3" t="n">
        <v>95</v>
      </c>
      <c r="E3" s="5">
        <f t="array" ref="E3">_xlfn.AGGREGATE(9,5,C2:C7)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inlineStr">
        <is>
          <t>East</t>
        </is>
      </c>
      <c r="B4" t="inlineStr">
        <is>
          <t>Paper</t>
        </is>
      </c>
      <c r="C4" t="n">
        <v>180</v>
      </c>
      <c r="E4" s="5">
        <f t="array" ref="E4">SUM(C2:C7)</f>
        <v/>
      </c>
      <c r="G4" t="inlineStr">
        <is>
          <t>Sum of visible rows</t>
        </is>
      </c>
      <c r="H4" t="inlineStr">
        <is>
          <t>E2</t>
        </is>
      </c>
      <c r="I4" t="inlineStr">
        <is>
          <t>=SUBTOTAL(109,C2:C7)</t>
        </is>
      </c>
      <c r="J4" t="n">
        <v>585</v>
      </c>
      <c r="K4" t="inlineStr">
        <is>
          <t>Excel &amp; Google Sheets</t>
        </is>
      </c>
    </row>
    <row r="5" hidden="1">
      <c r="A5" t="inlineStr">
        <is>
          <t>North</t>
        </is>
      </c>
      <c r="B5" t="inlineStr">
        <is>
          <t>Pens</t>
        </is>
      </c>
      <c r="C5" t="n">
        <v>60</v>
      </c>
      <c r="G5" t="inlineStr">
        <is>
          <t>Excel: also ignore error values</t>
        </is>
      </c>
      <c r="H5" t="inlineStr">
        <is>
          <t>E3</t>
        </is>
      </c>
      <c r="I5" t="inlineStr">
        <is>
          <t>=AGGREGATE(9,5,C2:C7)</t>
        </is>
      </c>
      <c r="J5" t="n">
        <v>585</v>
      </c>
      <c r="K5" t="inlineStr">
        <is>
          <t>Excel</t>
        </is>
      </c>
    </row>
    <row r="6">
      <c r="A6" t="inlineStr">
        <is>
          <t>West</t>
        </is>
      </c>
      <c r="B6" t="inlineStr">
        <is>
          <t>Paper</t>
        </is>
      </c>
      <c r="C6" t="n">
        <v>210</v>
      </c>
      <c r="G6" t="inlineStr">
        <is>
          <t>Plain SUM (for comparison)</t>
        </is>
      </c>
      <c r="H6" t="inlineStr">
        <is>
          <t>E4</t>
        </is>
      </c>
      <c r="I6" t="inlineStr">
        <is>
          <t>=SUM(C2:C7)</t>
        </is>
      </c>
      <c r="J6" t="n">
        <v>740</v>
      </c>
      <c r="K6" t="inlineStr">
        <is>
          <t>Excel &amp; Google Sheets</t>
        </is>
      </c>
    </row>
    <row r="7">
      <c r="A7" t="inlineStr">
        <is>
          <t>East</t>
        </is>
      </c>
      <c r="B7" t="inlineStr">
        <is>
          <t>Ink</t>
        </is>
      </c>
      <c r="C7" t="n">
        <v>75</v>
      </c>
    </row>
    <row r="8">
      <c r="G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cols>
    <col width="34" customWidth="1" min="11" max="11"/>
    <col width="60" customWidth="1" min="13" max="13"/>
  </cols>
  <sheetData>
    <row r="1">
      <c r="A1" s="3" t="inlineStr">
        <is>
          <t>Email</t>
        </is>
      </c>
      <c r="K1" s="4" t="inlineStr">
        <is>
          <t>Remove duplicates in Excel with a formula</t>
        </is>
      </c>
    </row>
    <row r="2">
      <c r="A2" t="inlineStr">
        <is>
          <t>ana@x.com</t>
        </is>
      </c>
      <c r="C2" s="5">
        <f t="array" ref="C2:C5">_xlfn.UNIQUE(A2:A8)</f>
        <v/>
      </c>
      <c r="E2" s="5">
        <f t="array" ref="E2:E3">_xlfn._xlws.FILTER(A2:A8,COUNTIF(A2:A8,A2:A8)=1)</f>
        <v/>
      </c>
      <c r="I2" s="5">
        <f t="array" ref="I2">IFERROR(INDEX($A$2:$A$8,MATCH(0,INDEX(COUNTIF($I$1:I1,$A$2:$A$8),0),0)),"")</f>
        <v/>
      </c>
      <c r="K2" t="inlineStr">
        <is>
          <t>https://gosuoo.com/formulas/remove-duplicates-formula/</t>
        </is>
      </c>
    </row>
    <row r="3">
      <c r="A3" t="inlineStr">
        <is>
          <t>ben@x.com</t>
        </is>
      </c>
      <c r="I3" s="5">
        <f t="array" ref="I3">IFERROR(INDEX($A$2:$A$8,MATCH(0,INDEX(COUNTIF($I$1:I2,$A$2:$A$8),0),0)),"")</f>
        <v/>
      </c>
      <c r="K3" s="3" t="inlineStr">
        <is>
          <t>Formula</t>
        </is>
      </c>
      <c r="L3" s="3" t="inlineStr">
        <is>
          <t>Cell</t>
        </is>
      </c>
      <c r="M3" s="3" t="inlineStr">
        <is>
          <t>Formula text</t>
        </is>
      </c>
      <c r="N3" s="3" t="inlineStr">
        <is>
          <t>Expected</t>
        </is>
      </c>
      <c r="O3" s="3" t="inlineStr">
        <is>
          <t>Platform</t>
        </is>
      </c>
    </row>
    <row r="4">
      <c r="A4" t="inlineStr">
        <is>
          <t>ana@x.com</t>
        </is>
      </c>
      <c r="I4" s="5">
        <f t="array" ref="I4">IFERROR(INDEX($A$2:$A$8,MATCH(0,INDEX(COUNTIF($I$1:I3,$A$2:$A$8),0),0)),"")</f>
        <v/>
      </c>
      <c r="K4" t="inlineStr">
        <is>
          <t>Distinct values</t>
        </is>
      </c>
      <c r="L4" t="inlineStr">
        <is>
          <t>C2</t>
        </is>
      </c>
      <c r="M4" t="inlineStr">
        <is>
          <t>=UNIQUE(A2:A8)</t>
        </is>
      </c>
      <c r="N4" t="inlineStr">
        <is>
          <t>[['ana@x.com'], ['ben@x.com'], ['cara@x.com'], ['dev@x.com']]</t>
        </is>
      </c>
      <c r="O4" t="inlineStr">
        <is>
          <t>Excel &amp; Google Sheets</t>
        </is>
      </c>
    </row>
    <row r="5">
      <c r="A5" t="inlineStr">
        <is>
          <t>cara@x.com</t>
        </is>
      </c>
      <c r="I5" s="5">
        <f t="array" ref="I5">IFERROR(INDEX($A$2:$A$8,MATCH(0,INDEX(COUNTIF($I$1:I4,$A$2:$A$8),0),0)),"")</f>
        <v/>
      </c>
      <c r="K5" t="inlineStr">
        <is>
          <t>Values that appear exactly once</t>
        </is>
      </c>
      <c r="L5" t="inlineStr">
        <is>
          <t>E2</t>
        </is>
      </c>
      <c r="M5" t="inlineStr">
        <is>
          <t>=FILTER(A2:A8,COUNTIF(A2:A8,A2:A8)=1)</t>
        </is>
      </c>
      <c r="N5" t="inlineStr">
        <is>
          <t>[['cara@x.com'], ['dev@x.com']]</t>
        </is>
      </c>
      <c r="O5" t="inlineStr">
        <is>
          <t>Excel</t>
        </is>
      </c>
    </row>
    <row r="6">
      <c r="A6" t="inlineStr">
        <is>
          <t>ben@x.com</t>
        </is>
      </c>
      <c r="I6" s="5">
        <f t="array" ref="I6">IFERROR(INDEX($A$2:$A$8,MATCH(0,INDEX(COUNTIF($I$1:I5,$A$2:$A$8),0),0)),"")</f>
        <v/>
      </c>
      <c r="K6" t="inlineStr">
        <is>
          <t>Google Sheets – appear once</t>
        </is>
      </c>
      <c r="L6" t="inlineStr">
        <is>
          <t>(text only)</t>
        </is>
      </c>
      <c r="M6" t="inlineStr">
        <is>
          <t>=FILTER(A2:A8,COUNTIF(A2:A8,A2:A8)=1)</t>
        </is>
      </c>
      <c r="N6" t="inlineStr">
        <is>
          <t>[['cara@x.com'], ['dev@x.com']]</t>
        </is>
      </c>
      <c r="O6" t="inlineStr">
        <is>
          <t>Google Sheets (text)</t>
        </is>
      </c>
    </row>
    <row r="7">
      <c r="A7" t="inlineStr">
        <is>
          <t>dev@x.com</t>
        </is>
      </c>
      <c r="K7" t="inlineStr">
        <is>
          <t>Excel 2019 and older (fill down)</t>
        </is>
      </c>
      <c r="L7" t="inlineStr">
        <is>
          <t>I2</t>
        </is>
      </c>
      <c r="M7" t="inlineStr">
        <is>
          <t>=IFERROR(INDEX($A$2:$A$8,MATCH(0,INDEX(COUNTIF($I$1:I1,$A$2:$A$8),0),0)),"")</t>
        </is>
      </c>
      <c r="N7" t="inlineStr">
        <is>
          <t>ana@x.com</t>
        </is>
      </c>
      <c r="O7" t="inlineStr">
        <is>
          <t>Excel</t>
        </is>
      </c>
    </row>
    <row r="8">
      <c r="A8" t="inlineStr">
        <is>
          <t>ana@x.com</t>
        </is>
      </c>
    </row>
    <row r="9">
      <c r="K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Email</t>
        </is>
      </c>
      <c r="H1" s="4" t="inlineStr">
        <is>
          <t>Excel formula to find duplicates</t>
        </is>
      </c>
    </row>
    <row r="2">
      <c r="A2" t="inlineStr">
        <is>
          <t>ana@x.com</t>
        </is>
      </c>
      <c r="C2" s="5">
        <f t="array" ref="C2">COUNTIF($A$2:$A$8,A2)&gt;1</f>
        <v/>
      </c>
      <c r="D2" s="5">
        <f t="array" ref="D2">IF(COUNTIF($A$2:A2,A2)&gt;1,"Duplicate","")</f>
        <v/>
      </c>
      <c r="F2" s="5">
        <f t="array" ref="F2">SUMPRODUCT(--(COUNTIF(A2:A8,A2:A8)&gt;1))</f>
        <v/>
      </c>
      <c r="H2" t="inlineStr">
        <is>
          <t>https://gosuoo.com/formulas/find-duplicates-formula/</t>
        </is>
      </c>
    </row>
    <row r="3">
      <c r="A3" t="inlineStr">
        <is>
          <t>ben@x.com</t>
        </is>
      </c>
      <c r="C3" s="5">
        <f t="array" ref="C3">COUNTIF($A$2:$A$8,A3)&gt;1</f>
        <v/>
      </c>
      <c r="D3" s="5">
        <f t="array" ref="D3">IF(COUNTIF($A$2:A3,A3)&gt;1,"Duplicate","")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t="inlineStr">
        <is>
          <t>ana@x.com</t>
        </is>
      </c>
      <c r="C4" s="5">
        <f t="array" ref="C4">COUNTIF($A$2:$A$8,A4)&gt;1</f>
        <v/>
      </c>
      <c r="D4" s="5">
        <f t="array" ref="D4">IF(COUNTIF($A$2:A4,A4)&gt;1,"Duplicate","")</f>
        <v/>
      </c>
      <c r="H4" t="inlineStr">
        <is>
          <t>TRUE if the value appears more than once</t>
        </is>
      </c>
      <c r="I4" t="inlineStr">
        <is>
          <t>C2</t>
        </is>
      </c>
      <c r="J4" t="inlineStr">
        <is>
          <t>=COUNTIF($A$2:$A$8,A2)&gt;1</t>
        </is>
      </c>
      <c r="K4" t="b">
        <v>1</v>
      </c>
      <c r="L4" t="inlineStr">
        <is>
          <t>Excel &amp; Google Sheets</t>
        </is>
      </c>
    </row>
    <row r="5">
      <c r="A5" t="inlineStr">
        <is>
          <t>cara@x.com</t>
        </is>
      </c>
      <c r="C5" s="5">
        <f t="array" ref="C5">COUNTIF($A$2:$A$8,A5)&gt;1</f>
        <v/>
      </c>
      <c r="D5" s="5">
        <f t="array" ref="D5">IF(COUNTIF($A$2:A5,A5)&gt;1,"Duplicate","")</f>
        <v/>
      </c>
      <c r="H5" t="inlineStr">
        <is>
          <t>Flag repeats only (keeps first)</t>
        </is>
      </c>
      <c r="I5" t="inlineStr">
        <is>
          <t>D2</t>
        </is>
      </c>
      <c r="J5" t="inlineStr">
        <is>
          <t>=IF(COUNTIF($A$2:A2,A2)&gt;1,"Duplicate","")</t>
        </is>
      </c>
      <c r="K5" t="inlineStr"/>
      <c r="L5" t="inlineStr">
        <is>
          <t>Excel &amp; Google Sheets</t>
        </is>
      </c>
    </row>
    <row r="6">
      <c r="A6" t="inlineStr">
        <is>
          <t>ben@x.com</t>
        </is>
      </c>
      <c r="C6" s="5">
        <f t="array" ref="C6">COUNTIF($A$2:$A$8,A6)&gt;1</f>
        <v/>
      </c>
      <c r="D6" s="5">
        <f t="array" ref="D6">IF(COUNTIF($A$2:A6,A6)&gt;1,"Duplicate","")</f>
        <v/>
      </c>
      <c r="H6" t="inlineStr">
        <is>
          <t>Count of duplicate rows</t>
        </is>
      </c>
      <c r="I6" t="inlineStr">
        <is>
          <t>F2</t>
        </is>
      </c>
      <c r="J6" t="inlineStr">
        <is>
          <t>=SUMPRODUCT(--(COUNTIF(A2:A8,A2:A8)&gt;1))</t>
        </is>
      </c>
      <c r="K6" t="n">
        <v>5</v>
      </c>
      <c r="L6" t="inlineStr">
        <is>
          <t>Excel &amp; Google Sheets</t>
        </is>
      </c>
    </row>
    <row r="7">
      <c r="A7" t="inlineStr">
        <is>
          <t>dev@x.com</t>
        </is>
      </c>
      <c r="C7" s="5">
        <f t="array" ref="C7">COUNTIF($A$2:$A$8,A7)&gt;1</f>
        <v/>
      </c>
      <c r="D7" s="5">
        <f t="array" ref="D7">IF(COUNTIF($A$2:A7,A7)&gt;1,"Duplicate","")</f>
        <v/>
      </c>
    </row>
    <row r="8">
      <c r="A8" t="inlineStr">
        <is>
          <t>ana@x.com</t>
        </is>
      </c>
      <c r="C8" s="5">
        <f t="array" ref="C8">COUNTIF($A$2:$A$8,A8)&gt;1</f>
        <v/>
      </c>
      <c r="D8" s="5">
        <f t="array" ref="D8">IF(COUNTIF($A$2:A8,A8)&gt;1,"Duplicate","")</f>
        <v/>
      </c>
      <c r="H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Raw text</t>
        </is>
      </c>
      <c r="F1" s="4" t="inlineStr">
        <is>
          <t>Remove extra spaces in Excel (TRIM not working)</t>
        </is>
      </c>
    </row>
    <row r="2">
      <c r="A2" t="inlineStr">
        <is>
          <t xml:space="preserve">  Blue  ceramic   mug </t>
        </is>
      </c>
      <c r="C2" s="5">
        <f t="array" ref="C2">TRIM(CLEAN(SUBSTITUTE(A2,_xlfn.UNICHAR(160)," ")))</f>
        <v/>
      </c>
      <c r="D2" s="5">
        <f t="array" ref="D2">LEN(TRIM(A2))</f>
        <v/>
      </c>
      <c r="F2" t="inlineStr">
        <is>
          <t>https://gosuoo.com/formulas/trim-clean-remove-spaces/</t>
        </is>
      </c>
    </row>
    <row r="3">
      <c r="A3" t="inlineStr">
        <is>
          <t>Line one
Line two</t>
        </is>
      </c>
      <c r="C3" s="5">
        <f t="array" ref="C3">TRIM(SUBSTITUTE(SUBSTITUTE(A3,CHAR(10)," "),CHAR(13)," "))</f>
        <v/>
      </c>
      <c r="D3" s="5">
        <f t="array" ref="D3">CLEAN(A3)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F4" t="inlineStr">
        <is>
          <t>Excel &amp; Google Sheets</t>
        </is>
      </c>
      <c r="G4" t="inlineStr">
        <is>
          <t>C2</t>
        </is>
      </c>
      <c r="H4" t="inlineStr">
        <is>
          <t>=TRIM(CLEAN(SUBSTITUTE(A2,UNICHAR(160)," ")))</t>
        </is>
      </c>
      <c r="I4" t="inlineStr">
        <is>
          <t>Blue ceramic mug</t>
        </is>
      </c>
      <c r="J4" t="inlineStr">
        <is>
          <t>Excel &amp; Google Sheets</t>
        </is>
      </c>
    </row>
    <row r="5">
      <c r="F5" t="inlineStr">
        <is>
          <t>Length with TRIM alone (non-breaking spaces stay)</t>
        </is>
      </c>
      <c r="G5" t="inlineStr">
        <is>
          <t>D2</t>
        </is>
      </c>
      <c r="H5" t="inlineStr">
        <is>
          <t>=LEN(TRIM(A2))</t>
        </is>
      </c>
      <c r="I5" t="n">
        <v>17</v>
      </c>
      <c r="J5" t="inlineStr">
        <is>
          <t>Excel &amp; Google Sheets</t>
        </is>
      </c>
    </row>
    <row r="6">
      <c r="F6" t="inlineStr">
        <is>
          <t>Line breaks to spaces</t>
        </is>
      </c>
      <c r="G6" t="inlineStr">
        <is>
          <t>C3</t>
        </is>
      </c>
      <c r="H6" t="inlineStr">
        <is>
          <t>=TRIM(SUBSTITUTE(SUBSTITUTE(A3,CHAR(10)," "),CHAR(13)," "))</t>
        </is>
      </c>
      <c r="I6" t="inlineStr">
        <is>
          <t>Line one Line two</t>
        </is>
      </c>
      <c r="J6" t="inlineStr">
        <is>
          <t>Excel &amp; Google Sheets</t>
        </is>
      </c>
    </row>
    <row r="7">
      <c r="F7" t="inlineStr">
        <is>
          <t>CLEAN alone joins the lines</t>
        </is>
      </c>
      <c r="G7" t="inlineStr">
        <is>
          <t>D3</t>
        </is>
      </c>
      <c r="H7" t="inlineStr">
        <is>
          <t>=CLEAN(A3)</t>
        </is>
      </c>
      <c r="I7" t="inlineStr">
        <is>
          <t>Line oneLine two</t>
        </is>
      </c>
      <c r="J7" t="inlineStr">
        <is>
          <t>Excel &amp; Google Sheets</t>
        </is>
      </c>
    </row>
    <row r="9">
      <c r="F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Full name</t>
        </is>
      </c>
      <c r="H1" s="4" t="inlineStr">
        <is>
          <t>Excel formula to split first and last name</t>
        </is>
      </c>
    </row>
    <row r="2">
      <c r="A2" t="inlineStr">
        <is>
          <t>Ana Diaz</t>
        </is>
      </c>
      <c r="C2" s="5">
        <f t="array" ref="C2">LEFT(A2,FIND(" ",A2)-1)</f>
        <v/>
      </c>
      <c r="D2" s="5">
        <f t="array" ref="D2">TRIM(RIGHT(SUBSTITUTE(A2," ",REPT(" ",100)),100))</f>
        <v/>
      </c>
      <c r="H2" t="inlineStr">
        <is>
          <t>https://gosuoo.com/formulas/split-first-and-last-name/</t>
        </is>
      </c>
    </row>
    <row r="3">
      <c r="A3" t="inlineStr">
        <is>
          <t>Mary Ann Lee</t>
        </is>
      </c>
      <c r="C3" s="5">
        <f t="array" ref="C3">LEFT(A3,FIND(" ",A3)-1)</f>
        <v/>
      </c>
      <c r="D3" s="5">
        <f t="array" ref="D3">TRIM(RIGHT(SUBSTITUTE(A3," ",REPT(" ",100)),100))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t="inlineStr">
        <is>
          <t>Rao, Dev</t>
        </is>
      </c>
      <c r="C4" s="5">
        <f t="array" ref="C4">TRIM(MID(A4,FIND(",",A4)+1,100))&amp;" "&amp;LEFT(A4,FIND(",",A4)-1)</f>
        <v/>
      </c>
      <c r="H4" t="inlineStr">
        <is>
          <t>First name</t>
        </is>
      </c>
      <c r="I4" t="inlineStr">
        <is>
          <t>C2</t>
        </is>
      </c>
      <c r="J4" t="inlineStr">
        <is>
          <t>=LEFT(A2,FIND(" ",A2)-1)</t>
        </is>
      </c>
      <c r="K4" t="inlineStr">
        <is>
          <t>Ana</t>
        </is>
      </c>
      <c r="L4" t="inlineStr">
        <is>
          <t>Excel &amp; Google Sheets</t>
        </is>
      </c>
    </row>
    <row r="5">
      <c r="H5" t="inlineStr">
        <is>
          <t>Last name</t>
        </is>
      </c>
      <c r="I5" t="inlineStr">
        <is>
          <t>D2</t>
        </is>
      </c>
      <c r="J5" t="inlineStr">
        <is>
          <t>=TRIM(RIGHT(SUBSTITUTE(A2," ",REPT(" ",100)),100))</t>
        </is>
      </c>
      <c r="K5" t="inlineStr">
        <is>
          <t>Diaz</t>
        </is>
      </c>
      <c r="L5" t="inlineStr">
        <is>
          <t>Excel &amp; Google Sheets</t>
        </is>
      </c>
    </row>
    <row r="6">
      <c r="H6" t="inlineStr">
        <is>
          <t>"Last, First" to "First Last"</t>
        </is>
      </c>
      <c r="I6" t="inlineStr">
        <is>
          <t>C4</t>
        </is>
      </c>
      <c r="J6" t="inlineStr">
        <is>
          <t>=TRIM(MID(A4,FIND(",",A4)+1,100))&amp;" "&amp;LEFT(A4,FIND(",",A4)-1)</t>
        </is>
      </c>
      <c r="K6" t="inlineStr">
        <is>
          <t>Dev Rao</t>
        </is>
      </c>
      <c r="L6" t="inlineStr">
        <is>
          <t>Excel &amp; Google Sheets</t>
        </is>
      </c>
    </row>
    <row r="7">
      <c r="H7" t="inlineStr">
        <is>
          <t>Excel 365</t>
        </is>
      </c>
      <c r="I7" t="inlineStr">
        <is>
          <t>(text only)</t>
        </is>
      </c>
      <c r="J7" t="inlineStr">
        <is>
          <t>=TEXTSPLIT(A2," ")</t>
        </is>
      </c>
      <c r="K7" t="inlineStr">
        <is>
          <t>[['Ana', 'Diaz']]</t>
        </is>
      </c>
      <c r="L7" t="inlineStr">
        <is>
          <t>Excel 365 only (text; not runnable in LibreOffice)</t>
        </is>
      </c>
    </row>
    <row r="9">
      <c r="H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Text</t>
        </is>
      </c>
      <c r="F1" s="4" t="inlineStr">
        <is>
          <t>Excel formula to convert text to numbers</t>
        </is>
      </c>
    </row>
    <row r="2">
      <c r="A2" t="inlineStr">
        <is>
          <t>$1,250.50</t>
        </is>
      </c>
      <c r="C2" s="5">
        <f t="array" ref="C2">VALUE(SUBSTITUTE(SUBSTITUTE(A2,"$",""),",",""))</f>
        <v/>
      </c>
      <c r="F2" t="inlineStr">
        <is>
          <t>https://gosuoo.com/formulas/convert-text-to-numbers/</t>
        </is>
      </c>
    </row>
    <row r="3">
      <c r="A3" t="inlineStr">
        <is>
          <t xml:space="preserve"> 840 </t>
        </is>
      </c>
      <c r="C3" s="5">
        <f t="array" ref="C3">--TRIM(A3)</f>
        <v/>
      </c>
      <c r="D3" s="5">
        <f t="array" ref="D3">ISNUMBER(A3)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inlineStr">
        <is>
          <t>12%</t>
        </is>
      </c>
      <c r="C4" s="5">
        <f t="array" ref="C4">VALUE(A4)</f>
        <v/>
      </c>
      <c r="F4" t="inlineStr">
        <is>
          <t>Remove $ and commas</t>
        </is>
      </c>
      <c r="G4" t="inlineStr">
        <is>
          <t>C2</t>
        </is>
      </c>
      <c r="H4" t="inlineStr">
        <is>
          <t>=VALUE(SUBSTITUTE(SUBSTITUTE(A2,"$",""),",",""))</t>
        </is>
      </c>
      <c r="I4" t="n">
        <v>1250.5</v>
      </c>
      <c r="J4" t="inlineStr">
        <is>
          <t>Excel &amp; Google Sheets</t>
        </is>
      </c>
    </row>
    <row r="5">
      <c r="F5" t="inlineStr">
        <is>
          <t>Trim and convert</t>
        </is>
      </c>
      <c r="G5" t="inlineStr">
        <is>
          <t>C3</t>
        </is>
      </c>
      <c r="H5" t="inlineStr">
        <is>
          <t>=--TRIM(A3)</t>
        </is>
      </c>
      <c r="I5" t="n">
        <v>840</v>
      </c>
      <c r="J5" t="inlineStr">
        <is>
          <t>Excel &amp; Google Sheets</t>
        </is>
      </c>
    </row>
    <row r="6">
      <c r="F6" t="inlineStr">
        <is>
          <t>Percent text</t>
        </is>
      </c>
      <c r="G6" t="inlineStr">
        <is>
          <t>C4</t>
        </is>
      </c>
      <c r="H6" t="inlineStr">
        <is>
          <t>=VALUE(A4)</t>
        </is>
      </c>
      <c r="I6" t="n">
        <v>0.12</v>
      </c>
      <c r="J6" t="inlineStr">
        <is>
          <t>Excel &amp; Google Sheets</t>
        </is>
      </c>
    </row>
    <row r="7">
      <c r="F7" t="inlineStr">
        <is>
          <t>Check: is it a number?</t>
        </is>
      </c>
      <c r="G7" t="inlineStr">
        <is>
          <t>D3</t>
        </is>
      </c>
      <c r="H7" t="inlineStr">
        <is>
          <t>=ISNUMBER(A3)</t>
        </is>
      </c>
      <c r="I7" t="b">
        <v>0</v>
      </c>
      <c r="J7" t="inlineStr">
        <is>
          <t>Excel &amp; Google Sheets</t>
        </is>
      </c>
    </row>
    <row r="9">
      <c r="F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34" customWidth="1" min="5" max="5"/>
    <col width="60" customWidth="1" min="7" max="7"/>
  </cols>
  <sheetData>
    <row r="1">
      <c r="A1" s="3" t="inlineStr">
        <is>
          <t>Value</t>
        </is>
      </c>
      <c r="E1" s="4" t="inlineStr">
        <is>
          <t>Add leading zeros in Excel</t>
        </is>
      </c>
    </row>
    <row r="2">
      <c r="A2" t="n">
        <v>42</v>
      </c>
      <c r="C2" s="5">
        <f t="array" ref="C2">TEXT(A2,"00000")</f>
        <v/>
      </c>
      <c r="E2" t="inlineStr">
        <is>
          <t>https://gosuoo.com/formulas/add-leading-zeros/</t>
        </is>
      </c>
    </row>
    <row r="3">
      <c r="A3" t="inlineStr">
        <is>
          <t>00731</t>
        </is>
      </c>
      <c r="C3" s="5">
        <f t="array" ref="C3">RIGHT("00000"&amp;A2,5)</f>
        <v/>
      </c>
      <c r="E3" s="3" t="inlineStr">
        <is>
          <t>Formula</t>
        </is>
      </c>
      <c r="F3" s="3" t="inlineStr">
        <is>
          <t>Cell</t>
        </is>
      </c>
      <c r="G3" s="3" t="inlineStr">
        <is>
          <t>Formula text</t>
        </is>
      </c>
      <c r="H3" s="3" t="inlineStr">
        <is>
          <t>Expected</t>
        </is>
      </c>
      <c r="I3" s="3" t="inlineStr">
        <is>
          <t>Platform</t>
        </is>
      </c>
    </row>
    <row r="4">
      <c r="C4" s="5">
        <f t="array" ref="C4">--A3</f>
        <v/>
      </c>
      <c r="E4" t="inlineStr">
        <is>
          <t>Pad to 5 digits</t>
        </is>
      </c>
      <c r="F4" t="inlineStr">
        <is>
          <t>C2</t>
        </is>
      </c>
      <c r="G4" t="inlineStr">
        <is>
          <t>=TEXT(A2,"00000")</t>
        </is>
      </c>
      <c r="H4" t="inlineStr">
        <is>
          <t>00042</t>
        </is>
      </c>
      <c r="I4" t="inlineStr">
        <is>
          <t>Excel &amp; Google Sheets</t>
        </is>
      </c>
    </row>
    <row r="5">
      <c r="E5" t="inlineStr">
        <is>
          <t>Pad (works for text too)</t>
        </is>
      </c>
      <c r="F5" t="inlineStr">
        <is>
          <t>C3</t>
        </is>
      </c>
      <c r="G5" t="inlineStr">
        <is>
          <t>=RIGHT("00000"&amp;A2,5)</t>
        </is>
      </c>
      <c r="H5" t="inlineStr">
        <is>
          <t>00042</t>
        </is>
      </c>
      <c r="I5" t="inlineStr">
        <is>
          <t>Excel &amp; Google Sheets</t>
        </is>
      </c>
    </row>
    <row r="6">
      <c r="E6" t="inlineStr">
        <is>
          <t>Remove leading zeros</t>
        </is>
      </c>
      <c r="F6" t="inlineStr">
        <is>
          <t>C4</t>
        </is>
      </c>
      <c r="G6" t="inlineStr">
        <is>
          <t>=--A3</t>
        </is>
      </c>
      <c r="H6" t="n">
        <v>731</v>
      </c>
      <c r="I6" t="inlineStr">
        <is>
          <t>Excel &amp; Google Sheets</t>
        </is>
      </c>
    </row>
    <row r="8">
      <c r="E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Tag</t>
        </is>
      </c>
      <c r="B1" s="3" t="inlineStr">
        <is>
          <t>Use?</t>
        </is>
      </c>
      <c r="F1" s="4" t="inlineStr">
        <is>
          <t>Combine cells with a comma in Excel (TEXTJOIN)</t>
        </is>
      </c>
    </row>
    <row r="2">
      <c r="A2" t="inlineStr">
        <is>
          <t>red</t>
        </is>
      </c>
      <c r="B2" t="inlineStr">
        <is>
          <t>Y</t>
        </is>
      </c>
      <c r="D2" s="5">
        <f t="array" ref="D2">_xlfn.TEXTJOIN(", ",TRUE,A2:A5)</f>
        <v/>
      </c>
      <c r="F2" t="inlineStr">
        <is>
          <t>https://gosuoo.com/formulas/combine-cells-with-textjoin/</t>
        </is>
      </c>
    </row>
    <row r="3">
      <c r="B3" t="inlineStr">
        <is>
          <t>Y</t>
        </is>
      </c>
      <c r="D3" s="5">
        <f t="array" ref="D3">_xlfn.TEXTJOIN(", ",TRUE,IF(B2:B5="Y",A2:A5,""))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inlineStr">
        <is>
          <t>large</t>
        </is>
      </c>
      <c r="B4" t="inlineStr">
        <is>
          <t>N</t>
        </is>
      </c>
      <c r="F4" t="inlineStr">
        <is>
          <t>Join, skip blanks</t>
        </is>
      </c>
      <c r="G4" t="inlineStr">
        <is>
          <t>D2</t>
        </is>
      </c>
      <c r="H4" t="inlineStr">
        <is>
          <t>=TEXTJOIN(", ",TRUE,A2:A5)</t>
        </is>
      </c>
      <c r="I4" t="inlineStr">
        <is>
          <t>red, large, cotton</t>
        </is>
      </c>
      <c r="J4" t="inlineStr">
        <is>
          <t>Excel &amp; Google Sheets</t>
        </is>
      </c>
    </row>
    <row r="5">
      <c r="A5" t="inlineStr">
        <is>
          <t>cotton</t>
        </is>
      </c>
      <c r="B5" t="inlineStr">
        <is>
          <t>Y</t>
        </is>
      </c>
      <c r="D5" s="5">
        <f t="array" ref="D5">A2&amp;", "&amp;A4&amp;", "&amp;A5</f>
        <v/>
      </c>
      <c r="F5" t="inlineStr">
        <is>
          <t>Join only where B = "Y"</t>
        </is>
      </c>
      <c r="G5" t="inlineStr">
        <is>
          <t>D3</t>
        </is>
      </c>
      <c r="H5" t="inlineStr">
        <is>
          <t>=TEXTJOIN(", ",TRUE,IF(B2:B5="Y",A2:A5,""))</t>
        </is>
      </c>
      <c r="I5" t="inlineStr">
        <is>
          <t>red, cotton</t>
        </is>
      </c>
      <c r="J5" t="inlineStr">
        <is>
          <t>Excel</t>
        </is>
      </c>
    </row>
    <row r="6">
      <c r="F6" t="inlineStr">
        <is>
          <t>Google Sheets (with condition)</t>
        </is>
      </c>
      <c r="G6" t="inlineStr">
        <is>
          <t>(text only)</t>
        </is>
      </c>
      <c r="H6" t="inlineStr">
        <is>
          <t>=TEXTJOIN(", ",TRUE,FILTER(A2:A5,B2:B5="Y"))</t>
        </is>
      </c>
      <c r="I6" t="inlineStr">
        <is>
          <t>red, cotton</t>
        </is>
      </c>
      <c r="J6" t="inlineStr">
        <is>
          <t>Google Sheets (text)</t>
        </is>
      </c>
    </row>
    <row r="7">
      <c r="F7" t="inlineStr">
        <is>
          <t>Any Excel (manual)</t>
        </is>
      </c>
      <c r="G7" t="inlineStr">
        <is>
          <t>D5</t>
        </is>
      </c>
      <c r="H7" t="inlineStr">
        <is>
          <t>=A2&amp;", "&amp;A4&amp;", "&amp;A5</t>
        </is>
      </c>
      <c r="I7" t="inlineStr">
        <is>
          <t>red, large, cotton</t>
        </is>
      </c>
      <c r="J7" t="inlineStr">
        <is>
          <t>Excel &amp; Google Sheets</t>
        </is>
      </c>
    </row>
    <row r="9">
      <c r="F9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Account</t>
        </is>
      </c>
      <c r="B1" t="n">
        <v>25000</v>
      </c>
      <c r="D1" s="5">
        <f t="array" ref="D1">ROUNDDOWN(B1*B2/ABS(B3-B4),4)</f>
        <v/>
      </c>
      <c r="F1" s="4" t="inlineStr">
        <is>
          <t>Position size formula in Excel (risk per trade)</t>
        </is>
      </c>
    </row>
    <row r="2">
      <c r="A2" t="inlineStr">
        <is>
          <t>Risk per trade</t>
        </is>
      </c>
      <c r="B2" t="n">
        <v>0.01</v>
      </c>
      <c r="D2" s="5">
        <f t="array" ref="D2">ROUNDDOWN(B1*B2/ABS(B3-B4),0)</f>
        <v/>
      </c>
      <c r="F2" t="inlineStr">
        <is>
          <t>https://gosuoo.com/formulas/position-size-formula/</t>
        </is>
      </c>
    </row>
    <row r="3">
      <c r="A3" t="inlineStr">
        <is>
          <t>Entry</t>
        </is>
      </c>
      <c r="B3" t="n">
        <v>62000</v>
      </c>
      <c r="D3" s="9">
        <f t="array" ref="D3">D1*B3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inlineStr">
        <is>
          <t>Stop</t>
        </is>
      </c>
      <c r="B4" t="n">
        <v>60450</v>
      </c>
      <c r="D4" s="9">
        <f t="array" ref="D4">D1*ABS(B3-B4)</f>
        <v/>
      </c>
      <c r="F4" t="inlineStr">
        <is>
          <t>Quantity (crypto, 4 decimals)</t>
        </is>
      </c>
      <c r="G4" t="inlineStr">
        <is>
          <t>D1</t>
        </is>
      </c>
      <c r="H4" t="inlineStr">
        <is>
          <t>=ROUNDDOWN(B1*B2/ABS(B3-B4),4)</t>
        </is>
      </c>
      <c r="I4" t="n">
        <v>0.1612</v>
      </c>
      <c r="J4" t="inlineStr">
        <is>
          <t>Excel &amp; Google Sheets</t>
        </is>
      </c>
    </row>
    <row r="5">
      <c r="F5" t="inlineStr">
        <is>
          <t>Whole shares</t>
        </is>
      </c>
      <c r="G5" t="inlineStr">
        <is>
          <t>D2</t>
        </is>
      </c>
      <c r="H5" t="inlineStr">
        <is>
          <t>=ROUNDDOWN(B1*B2/ABS(B3-B4),0)</t>
        </is>
      </c>
      <c r="I5" t="n">
        <v>0</v>
      </c>
      <c r="J5" t="inlineStr">
        <is>
          <t>Excel &amp; Google Sheets</t>
        </is>
      </c>
    </row>
    <row r="6">
      <c r="F6" t="inlineStr">
        <is>
          <t>Position value</t>
        </is>
      </c>
      <c r="G6" t="inlineStr">
        <is>
          <t>D3</t>
        </is>
      </c>
      <c r="H6" t="inlineStr">
        <is>
          <t>=D1*B3</t>
        </is>
      </c>
      <c r="I6" s="11" t="n">
        <v>9994.400000000001</v>
      </c>
      <c r="J6" t="inlineStr">
        <is>
          <t>Excel &amp; Google Sheets</t>
        </is>
      </c>
    </row>
    <row r="7">
      <c r="F7" t="inlineStr">
        <is>
          <t>Amount at risk</t>
        </is>
      </c>
      <c r="G7" t="inlineStr">
        <is>
          <t>D4</t>
        </is>
      </c>
      <c r="H7" t="inlineStr">
        <is>
          <t>=D1*ABS(B3-B4)</t>
        </is>
      </c>
      <c r="I7" s="11" t="n">
        <v>249.86</v>
      </c>
      <c r="J7" t="inlineStr">
        <is>
          <t>Excel &amp; Google Sheets</t>
        </is>
      </c>
    </row>
    <row r="9">
      <c r="F9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4" customWidth="1" min="11" max="11"/>
    <col width="60" customWidth="1" min="13" max="13"/>
  </cols>
  <sheetData>
    <row r="1">
      <c r="A1" s="3" t="inlineStr">
        <is>
          <t>Side</t>
        </is>
      </c>
      <c r="B1" s="3" t="inlineStr">
        <is>
          <t>Entry</t>
        </is>
      </c>
      <c r="C1" s="3" t="inlineStr">
        <is>
          <t>Exit</t>
        </is>
      </c>
      <c r="D1" s="3" t="inlineStr">
        <is>
          <t>Qty</t>
        </is>
      </c>
      <c r="E1" s="3" t="inlineStr">
        <is>
          <t>Leverage</t>
        </is>
      </c>
      <c r="K1" s="4" t="inlineStr">
        <is>
          <t>Excel formula for profit and loss percentage (long &amp; short)</t>
        </is>
      </c>
    </row>
    <row r="2">
      <c r="A2" t="inlineStr">
        <is>
          <t>Long</t>
        </is>
      </c>
      <c r="B2" t="n">
        <v>3200</v>
      </c>
      <c r="C2" t="n">
        <v>3520</v>
      </c>
      <c r="D2" t="n">
        <v>2</v>
      </c>
      <c r="E2" t="n">
        <v>5</v>
      </c>
      <c r="G2" s="9">
        <f t="array" ref="G2">(C2-B2)*D2*IF(A2="Short",-1,1)</f>
        <v/>
      </c>
      <c r="H2" s="8">
        <f t="array" ref="H2">(C2/B2-1)*IF(A2="Short",-1,1)</f>
        <v/>
      </c>
      <c r="I2" s="8">
        <f t="array" ref="I2">H2*E2</f>
        <v/>
      </c>
      <c r="K2" t="inlineStr">
        <is>
          <t>https://gosuoo.com/formulas/profit-and-loss-percentage/</t>
        </is>
      </c>
    </row>
    <row r="3">
      <c r="A3" t="inlineStr">
        <is>
          <t>Short</t>
        </is>
      </c>
      <c r="B3" t="n">
        <v>3200</v>
      </c>
      <c r="C3" t="n">
        <v>3520</v>
      </c>
      <c r="D3" t="n">
        <v>2</v>
      </c>
      <c r="E3" t="n">
        <v>5</v>
      </c>
      <c r="G3" s="9">
        <f t="array" ref="G3">(C3-B3)*D3*IF(A3="Short",-1,1)</f>
        <v/>
      </c>
      <c r="H3" s="8">
        <f t="array" ref="H3">(C3/B3-1)*IF(A3="Short",-1,1)</f>
        <v/>
      </c>
      <c r="I3" s="8">
        <f t="array" ref="I3">H3*E3</f>
        <v/>
      </c>
      <c r="K3" s="3" t="inlineStr">
        <is>
          <t>Formula</t>
        </is>
      </c>
      <c r="L3" s="3" t="inlineStr">
        <is>
          <t>Cell</t>
        </is>
      </c>
      <c r="M3" s="3" t="inlineStr">
        <is>
          <t>Formula text</t>
        </is>
      </c>
      <c r="N3" s="3" t="inlineStr">
        <is>
          <t>Expected</t>
        </is>
      </c>
      <c r="O3" s="3" t="inlineStr">
        <is>
          <t>Platform</t>
        </is>
      </c>
    </row>
    <row r="4">
      <c r="K4" t="inlineStr">
        <is>
          <t>P&amp;L ($)</t>
        </is>
      </c>
      <c r="L4" t="inlineStr">
        <is>
          <t>G2</t>
        </is>
      </c>
      <c r="M4" t="inlineStr">
        <is>
          <t>=(C2-B2)*D2*IF(A2="Short",-1,1)</t>
        </is>
      </c>
      <c r="N4" s="11" t="n">
        <v>640</v>
      </c>
      <c r="O4" t="inlineStr">
        <is>
          <t>Excel &amp; Google Sheets</t>
        </is>
      </c>
    </row>
    <row r="5">
      <c r="K5" t="inlineStr">
        <is>
          <t>P&amp;L %</t>
        </is>
      </c>
      <c r="L5" t="inlineStr">
        <is>
          <t>H2</t>
        </is>
      </c>
      <c r="M5" t="inlineStr">
        <is>
          <t>=(C2/B2-1)*IF(A2="Short",-1,1)</t>
        </is>
      </c>
      <c r="N5" s="10" t="n">
        <v>0.1</v>
      </c>
      <c r="O5" t="inlineStr">
        <is>
          <t>Excel &amp; Google Sheets</t>
        </is>
      </c>
    </row>
    <row r="6">
      <c r="K6" t="inlineStr">
        <is>
          <t>Return on margin (ROE)</t>
        </is>
      </c>
      <c r="L6" t="inlineStr">
        <is>
          <t>I2</t>
        </is>
      </c>
      <c r="M6" t="inlineStr">
        <is>
          <t>=H2*E2</t>
        </is>
      </c>
      <c r="N6" s="10" t="n">
        <v>0.5</v>
      </c>
      <c r="O6" t="inlineStr">
        <is>
          <t>Excel &amp; Google Sheets</t>
        </is>
      </c>
    </row>
    <row r="8">
      <c r="K8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Date</t>
        </is>
      </c>
      <c r="B1" s="3" t="inlineStr">
        <is>
          <t>Equity</t>
        </is>
      </c>
      <c r="H1" s="4" t="inlineStr">
        <is>
          <t>Max drawdown formula in Excel</t>
        </is>
      </c>
    </row>
    <row r="2">
      <c r="A2" s="6" t="n">
        <v>46023</v>
      </c>
      <c r="B2" t="n">
        <v>10000</v>
      </c>
      <c r="C2" s="9">
        <f t="array" ref="C2">MAX($B$2:B2)</f>
        <v/>
      </c>
      <c r="D2" s="8">
        <f t="array" ref="D2">B2/C2-1</f>
        <v/>
      </c>
      <c r="F2" s="8">
        <f t="array" ref="F2">MIN(D2:D9)</f>
        <v/>
      </c>
      <c r="H2" t="inlineStr">
        <is>
          <t>https://gosuoo.com/formulas/max-drawdown-formula/</t>
        </is>
      </c>
    </row>
    <row r="3">
      <c r="A3" s="6" t="n">
        <v>46054</v>
      </c>
      <c r="B3" t="n">
        <v>11200</v>
      </c>
      <c r="C3" s="9">
        <f t="array" ref="C3">MAX($B$2:B3)</f>
        <v/>
      </c>
      <c r="D3" s="8">
        <f t="array" ref="D3">B3/C3-1</f>
        <v/>
      </c>
      <c r="F3" s="8">
        <f t="array" ref="F3">MIN(B2:B9/SUBTOTAL(4,OFFSET(B2,0,0,ROW(B2:B9)-ROW(B2)+1))-1)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s="6" t="n">
        <v>46082</v>
      </c>
      <c r="B4" t="n">
        <v>10400</v>
      </c>
      <c r="C4" s="9">
        <f t="array" ref="C4">MAX($B$2:B4)</f>
        <v/>
      </c>
      <c r="D4" s="8">
        <f t="array" ref="D4">B4/C4-1</f>
        <v/>
      </c>
      <c r="H4" t="inlineStr">
        <is>
          <t>Running peak</t>
        </is>
      </c>
      <c r="I4" t="inlineStr">
        <is>
          <t>C2</t>
        </is>
      </c>
      <c r="J4" t="inlineStr">
        <is>
          <t>=MAX($B$2:B2)</t>
        </is>
      </c>
      <c r="K4" s="11" t="n">
        <v>10000</v>
      </c>
      <c r="L4" t="inlineStr">
        <is>
          <t>Excel &amp; Google Sheets</t>
        </is>
      </c>
    </row>
    <row r="5">
      <c r="A5" s="6" t="n">
        <v>46113</v>
      </c>
      <c r="B5" t="n">
        <v>12500</v>
      </c>
      <c r="C5" s="9">
        <f t="array" ref="C5">MAX($B$2:B5)</f>
        <v/>
      </c>
      <c r="D5" s="8">
        <f t="array" ref="D5">B5/C5-1</f>
        <v/>
      </c>
      <c r="H5" t="inlineStr">
        <is>
          <t>Drawdown</t>
        </is>
      </c>
      <c r="I5" t="inlineStr">
        <is>
          <t>D2</t>
        </is>
      </c>
      <c r="J5" t="inlineStr">
        <is>
          <t>=B2/C2-1</t>
        </is>
      </c>
      <c r="K5" s="10" t="n">
        <v>0</v>
      </c>
      <c r="L5" t="inlineStr">
        <is>
          <t>Excel &amp; Google Sheets</t>
        </is>
      </c>
    </row>
    <row r="6">
      <c r="A6" s="6" t="n">
        <v>46143</v>
      </c>
      <c r="B6" t="n">
        <v>11000</v>
      </c>
      <c r="C6" s="9">
        <f t="array" ref="C6">MAX($B$2:B6)</f>
        <v/>
      </c>
      <c r="D6" s="8">
        <f t="array" ref="D6">B6/C6-1</f>
        <v/>
      </c>
      <c r="H6" t="inlineStr">
        <is>
          <t>Max drawdown</t>
        </is>
      </c>
      <c r="I6" t="inlineStr">
        <is>
          <t>F2</t>
        </is>
      </c>
      <c r="J6" t="inlineStr">
        <is>
          <t>=MIN(D2:D9)</t>
        </is>
      </c>
      <c r="K6" s="10" t="n">
        <v>-0.216</v>
      </c>
      <c r="L6" t="inlineStr">
        <is>
          <t>Excel &amp; Google Sheets</t>
        </is>
      </c>
    </row>
    <row r="7">
      <c r="A7" s="6" t="n">
        <v>46174</v>
      </c>
      <c r="B7" t="n">
        <v>9800</v>
      </c>
      <c r="C7" s="9">
        <f t="array" ref="C7">MAX($B$2:B7)</f>
        <v/>
      </c>
      <c r="D7" s="8">
        <f t="array" ref="D7">B7/C7-1</f>
        <v/>
      </c>
      <c r="H7" t="inlineStr">
        <is>
          <t>Single cell (Excel 365)</t>
        </is>
      </c>
      <c r="I7" t="inlineStr">
        <is>
          <t>F3</t>
        </is>
      </c>
      <c r="J7" t="inlineStr">
        <is>
          <t>=MIN(B2:B9/SUBTOTAL(4,OFFSET(B2,0,0,ROW(B2:B9)-ROW(B2)+1))-1)</t>
        </is>
      </c>
      <c r="K7" s="10" t="n">
        <v>-0.216</v>
      </c>
      <c r="L7" t="inlineStr">
        <is>
          <t>Excel</t>
        </is>
      </c>
    </row>
    <row r="8">
      <c r="A8" s="6" t="n">
        <v>46204</v>
      </c>
      <c r="B8" t="n">
        <v>11900</v>
      </c>
      <c r="C8" s="9">
        <f t="array" ref="C8">MAX($B$2:B8)</f>
        <v/>
      </c>
      <c r="D8" s="8">
        <f t="array" ref="D8">B8/C8-1</f>
        <v/>
      </c>
    </row>
    <row r="9">
      <c r="A9" s="6" t="n">
        <v>46235</v>
      </c>
      <c r="B9" t="n">
        <v>13100</v>
      </c>
      <c r="C9" s="9">
        <f t="array" ref="C9">MAX($B$2:B9)</f>
        <v/>
      </c>
      <c r="D9" s="8">
        <f t="array" ref="D9">B9/C9-1</f>
        <v/>
      </c>
      <c r="H9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Day</t>
        </is>
      </c>
      <c r="B1" s="3" t="inlineStr">
        <is>
          <t>Close</t>
        </is>
      </c>
      <c r="H1" s="4" t="inlineStr">
        <is>
          <t>Moving average formula in Excel (SMA &amp; EMA)</t>
        </is>
      </c>
    </row>
    <row r="2">
      <c r="A2" t="n">
        <v>1</v>
      </c>
      <c r="B2" t="n">
        <v>100</v>
      </c>
      <c r="F2" s="14">
        <f t="array" ref="F2">AVERAGE(OFFSET(B2,COUNT(B2:B100)-3,0,3))</f>
        <v/>
      </c>
      <c r="H2" t="inlineStr">
        <is>
          <t>https://gosuoo.com/formulas/moving-average-formula/</t>
        </is>
      </c>
    </row>
    <row r="3">
      <c r="A3" t="n">
        <v>2</v>
      </c>
      <c r="B3" t="n">
        <v>102</v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t="n">
        <v>3</v>
      </c>
      <c r="B4" t="n">
        <v>101</v>
      </c>
      <c r="C4" s="14">
        <f t="array" ref="C4">AVERAGE(B2:B4)</f>
        <v/>
      </c>
      <c r="D4">
        <f>C4</f>
        <v/>
      </c>
      <c r="H4" t="inlineStr">
        <is>
          <t>3-period SMA (start in row 4, fill down)</t>
        </is>
      </c>
      <c r="I4" t="inlineStr">
        <is>
          <t>C4</t>
        </is>
      </c>
      <c r="J4" t="inlineStr">
        <is>
          <t>=AVERAGE(B2:B4)</t>
        </is>
      </c>
      <c r="K4" s="16" t="n">
        <v>101</v>
      </c>
      <c r="L4" t="inlineStr">
        <is>
          <t>Excel &amp; Google Sheets</t>
        </is>
      </c>
    </row>
    <row r="5">
      <c r="A5" t="n">
        <v>4</v>
      </c>
      <c r="B5" t="n">
        <v>105</v>
      </c>
      <c r="C5" s="14">
        <f t="array" ref="C5">AVERAGE(B3:B5)</f>
        <v/>
      </c>
      <c r="D5" s="14">
        <f t="array" ref="D5">B5*(2/(3+1))+D4*(1-2/(3+1))</f>
        <v/>
      </c>
      <c r="H5" t="inlineStr">
        <is>
          <t>3-period EMA (seed with the SMA, fill down)</t>
        </is>
      </c>
      <c r="I5" t="inlineStr">
        <is>
          <t>D5</t>
        </is>
      </c>
      <c r="J5" t="inlineStr">
        <is>
          <t>=B5*(2/(3+1))+D4*(1-2/(3+1))</t>
        </is>
      </c>
      <c r="K5" s="16" t="n">
        <v>103</v>
      </c>
      <c r="L5" t="inlineStr">
        <is>
          <t>Excel &amp; Google Sheets</t>
        </is>
      </c>
    </row>
    <row r="6">
      <c r="A6" t="n">
        <v>5</v>
      </c>
      <c r="B6" t="n">
        <v>107</v>
      </c>
      <c r="C6" s="14">
        <f t="array" ref="C6">AVERAGE(B4:B6)</f>
        <v/>
      </c>
      <c r="D6" s="14">
        <f t="array" ref="D6">B6*(2/(3+1))+D5*(1-2/(3+1))</f>
        <v/>
      </c>
      <c r="H6" t="inlineStr">
        <is>
          <t>Average of the last 3 values</t>
        </is>
      </c>
      <c r="I6" t="inlineStr">
        <is>
          <t>F2</t>
        </is>
      </c>
      <c r="J6" t="inlineStr">
        <is>
          <t>=AVERAGE(OFFSET(B2,COUNT(B2:B100)-3,0,3))</t>
        </is>
      </c>
      <c r="K6" s="16" t="n">
        <v>107.3333333333333</v>
      </c>
      <c r="L6" t="inlineStr">
        <is>
          <t>Excel &amp; Google Sheets</t>
        </is>
      </c>
    </row>
    <row r="7">
      <c r="A7" t="n">
        <v>6</v>
      </c>
      <c r="B7" t="n">
        <v>104</v>
      </c>
      <c r="C7" s="14">
        <f t="array" ref="C7">AVERAGE(B5:B7)</f>
        <v/>
      </c>
      <c r="D7" s="14">
        <f t="array" ref="D7">B7*(2/(3+1))+D6*(1-2/(3+1))</f>
        <v/>
      </c>
    </row>
    <row r="8">
      <c r="A8" t="n">
        <v>7</v>
      </c>
      <c r="B8" t="n">
        <v>108</v>
      </c>
      <c r="C8" s="14">
        <f t="array" ref="C8">AVERAGE(B6:B8)</f>
        <v/>
      </c>
      <c r="D8" s="14">
        <f t="array" ref="D8">B8*(2/(3+1))+D7*(1-2/(3+1))</f>
        <v/>
      </c>
      <c r="H8" t="inlineStr">
        <is>
          <t>Want this done for you? Ready-made templates: Trader Bundle https://payhip.com/b/QP8dD</t>
        </is>
      </c>
    </row>
    <row r="9">
      <c r="A9" t="n">
        <v>8</v>
      </c>
      <c r="B9" t="n">
        <v>110</v>
      </c>
      <c r="C9" s="14">
        <f t="array" ref="C9">AVERAGE(B7:B9)</f>
        <v/>
      </c>
      <c r="D9" s="14">
        <f t="array" ref="D9">B9*(2/(3+1))+D8*(1-2/(3+1))</f>
        <v/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s="3" t="inlineStr">
        <is>
          <t>Trade</t>
        </is>
      </c>
      <c r="B1" s="3" t="inlineStr">
        <is>
          <t>P&amp;L</t>
        </is>
      </c>
      <c r="F1" s="4" t="inlineStr">
        <is>
          <t>Win rate, expectancy and profit factor formulas in Excel</t>
        </is>
      </c>
    </row>
    <row r="2">
      <c r="A2" t="n">
        <v>1</v>
      </c>
      <c r="B2" t="n">
        <v>320</v>
      </c>
      <c r="D2" s="8">
        <f t="array" ref="D2">COUNTIF(B2:B9,"&gt;0")/COUNT(B2:B9)</f>
        <v/>
      </c>
      <c r="F2" t="inlineStr">
        <is>
          <t>https://gosuoo.com/formulas/win-rate-expectancy-profit-factor/</t>
        </is>
      </c>
    </row>
    <row r="3">
      <c r="A3" t="n">
        <v>2</v>
      </c>
      <c r="B3" t="n">
        <v>-150</v>
      </c>
      <c r="D3" s="9">
        <f t="array" ref="D3">AVERAGEIF(B2:B9,"&gt;0")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n">
        <v>3</v>
      </c>
      <c r="B4" t="n">
        <v>-90</v>
      </c>
      <c r="D4" s="9">
        <f t="array" ref="D4">AVERAGEIF(B2:B9,"&lt;0")</f>
        <v/>
      </c>
      <c r="F4" t="inlineStr">
        <is>
          <t>Win rate</t>
        </is>
      </c>
      <c r="G4" t="inlineStr">
        <is>
          <t>D2</t>
        </is>
      </c>
      <c r="H4" t="inlineStr">
        <is>
          <t>=COUNTIF(B2:B9,"&gt;0")/COUNT(B2:B9)</t>
        </is>
      </c>
      <c r="I4" s="10" t="n">
        <v>0.5</v>
      </c>
      <c r="J4" t="inlineStr">
        <is>
          <t>Excel &amp; Google Sheets</t>
        </is>
      </c>
    </row>
    <row r="5">
      <c r="A5" t="n">
        <v>4</v>
      </c>
      <c r="B5" t="n">
        <v>410</v>
      </c>
      <c r="D5" s="9">
        <f t="array" ref="D5">AVERAGE(B2:B9)</f>
        <v/>
      </c>
      <c r="F5" t="inlineStr">
        <is>
          <t>Average win</t>
        </is>
      </c>
      <c r="G5" t="inlineStr">
        <is>
          <t>D3</t>
        </is>
      </c>
      <c r="H5" t="inlineStr">
        <is>
          <t>=AVERAGEIF(B2:B9,"&gt;0")</t>
        </is>
      </c>
      <c r="I5" s="11" t="n">
        <v>367.5</v>
      </c>
      <c r="J5" t="inlineStr">
        <is>
          <t>Excel &amp; Google Sheets</t>
        </is>
      </c>
    </row>
    <row r="6">
      <c r="A6" t="n">
        <v>5</v>
      </c>
      <c r="B6" t="n">
        <v>-200</v>
      </c>
      <c r="D6" s="14">
        <f t="array" ref="D6">SUMIF(B2:B9,"&gt;0")/-SUMIF(B2:B9,"&lt;0")</f>
        <v/>
      </c>
      <c r="F6" t="inlineStr">
        <is>
          <t>Average loss</t>
        </is>
      </c>
      <c r="G6" t="inlineStr">
        <is>
          <t>D4</t>
        </is>
      </c>
      <c r="H6" t="inlineStr">
        <is>
          <t>=AVERAGEIF(B2:B9,"&lt;0")</t>
        </is>
      </c>
      <c r="I6" s="11" t="n">
        <v>-137.5</v>
      </c>
      <c r="J6" t="inlineStr">
        <is>
          <t>Excel &amp; Google Sheets</t>
        </is>
      </c>
    </row>
    <row r="7">
      <c r="A7" t="n">
        <v>6</v>
      </c>
      <c r="B7" t="n">
        <v>180</v>
      </c>
      <c r="F7" t="inlineStr">
        <is>
          <t>Expectancy per trade</t>
        </is>
      </c>
      <c r="G7" t="inlineStr">
        <is>
          <t>D5</t>
        </is>
      </c>
      <c r="H7" t="inlineStr">
        <is>
          <t>=AVERAGE(B2:B9)</t>
        </is>
      </c>
      <c r="I7" s="11" t="n">
        <v>115</v>
      </c>
      <c r="J7" t="inlineStr">
        <is>
          <t>Excel &amp; Google Sheets</t>
        </is>
      </c>
    </row>
    <row r="8">
      <c r="A8" t="n">
        <v>7</v>
      </c>
      <c r="B8" t="n">
        <v>-110</v>
      </c>
      <c r="F8" t="inlineStr">
        <is>
          <t>Profit factor</t>
        </is>
      </c>
      <c r="G8" t="inlineStr">
        <is>
          <t>D6</t>
        </is>
      </c>
      <c r="H8" t="inlineStr">
        <is>
          <t>=SUMIF(B2:B9,"&gt;0")/-SUMIF(B2:B9,"&lt;0")</t>
        </is>
      </c>
      <c r="I8" s="16" t="n">
        <v>2.672727272727273</v>
      </c>
      <c r="J8" t="inlineStr">
        <is>
          <t>Excel &amp; Google Sheets</t>
        </is>
      </c>
    </row>
    <row r="9">
      <c r="A9" t="n">
        <v>8</v>
      </c>
      <c r="B9" t="n">
        <v>560</v>
      </c>
    </row>
    <row r="10">
      <c r="F10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Entry</t>
        </is>
      </c>
      <c r="B1" t="n">
        <v>50</v>
      </c>
      <c r="D1" s="14">
        <f t="array" ref="D1">ABS(B3-B1)/ABS(B1-B2)</f>
        <v/>
      </c>
      <c r="F1" s="4" t="inlineStr">
        <is>
          <t>Risk reward ratio formula in Excel (R-multiple)</t>
        </is>
      </c>
    </row>
    <row r="2">
      <c r="A2" t="inlineStr">
        <is>
          <t>Stop</t>
        </is>
      </c>
      <c r="B2" t="n">
        <v>47.5</v>
      </c>
      <c r="D2" s="14">
        <f t="array" ref="D2">(B4-B1)/(B1-B2)</f>
        <v/>
      </c>
      <c r="F2" t="inlineStr">
        <is>
          <t>https://gosuoo.com/formulas/risk-reward-ratio-and-r-multiple/</t>
        </is>
      </c>
    </row>
    <row r="3">
      <c r="A3" t="inlineStr">
        <is>
          <t>Target</t>
        </is>
      </c>
      <c r="B3" t="n">
        <v>57.5</v>
      </c>
      <c r="D3" s="8">
        <f t="array" ref="D3">1/(1+D1)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A4" t="inlineStr">
        <is>
          <t>Exit</t>
        </is>
      </c>
      <c r="B4" t="n">
        <v>55</v>
      </c>
      <c r="F4" t="inlineStr">
        <is>
          <t>Risk/reward ratio</t>
        </is>
      </c>
      <c r="G4" t="inlineStr">
        <is>
          <t>D1</t>
        </is>
      </c>
      <c r="H4" t="inlineStr">
        <is>
          <t>=ABS(B3-B1)/ABS(B1-B2)</t>
        </is>
      </c>
      <c r="I4" s="16" t="n">
        <v>3</v>
      </c>
      <c r="J4" t="inlineStr">
        <is>
          <t>Excel &amp; Google Sheets</t>
        </is>
      </c>
    </row>
    <row r="5">
      <c r="F5" t="inlineStr">
        <is>
          <t>R-multiple of the closed trade</t>
        </is>
      </c>
      <c r="G5" t="inlineStr">
        <is>
          <t>D2</t>
        </is>
      </c>
      <c r="H5" t="inlineStr">
        <is>
          <t>=(B4-B1)/(B1-B2)</t>
        </is>
      </c>
      <c r="I5" s="16" t="n">
        <v>2</v>
      </c>
      <c r="J5" t="inlineStr">
        <is>
          <t>Excel &amp; Google Sheets</t>
        </is>
      </c>
    </row>
    <row r="6">
      <c r="F6" t="inlineStr">
        <is>
          <t>Break-even win rate</t>
        </is>
      </c>
      <c r="G6" t="inlineStr">
        <is>
          <t>D3</t>
        </is>
      </c>
      <c r="H6" t="inlineStr">
        <is>
          <t>=1/(1+D1)</t>
        </is>
      </c>
      <c r="I6" s="10" t="n">
        <v>0.25</v>
      </c>
      <c r="J6" t="inlineStr">
        <is>
          <t>Excel &amp; Google Sheets</t>
        </is>
      </c>
    </row>
    <row r="8">
      <c r="F8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Buy</t>
        </is>
      </c>
      <c r="B1" s="3" t="inlineStr">
        <is>
          <t>Price</t>
        </is>
      </c>
      <c r="C1" s="3" t="inlineStr">
        <is>
          <t>Qty</t>
        </is>
      </c>
      <c r="G1" s="4" t="inlineStr">
        <is>
          <t>Average entry price formula in Excel (DCA)</t>
        </is>
      </c>
    </row>
    <row r="2">
      <c r="A2" t="n">
        <v>1</v>
      </c>
      <c r="B2" t="n">
        <v>64000</v>
      </c>
      <c r="C2" t="n">
        <v>0.05</v>
      </c>
      <c r="E2" s="9">
        <f t="array" ref="E2">SUMPRODUCT(B2:B4,C2:C4)/SUM(C2:C4)</f>
        <v/>
      </c>
      <c r="G2" t="inlineStr">
        <is>
          <t>https://gosuoo.com/formulas/average-entry-price-dca/</t>
        </is>
      </c>
    </row>
    <row r="3">
      <c r="A3" t="n">
        <v>2</v>
      </c>
      <c r="B3" t="n">
        <v>58000</v>
      </c>
      <c r="C3" t="n">
        <v>0.1</v>
      </c>
      <c r="E3" s="9">
        <f t="array" ref="E3">SUMPRODUCT(B2:B4,C2:C4)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A4" t="n">
        <v>3</v>
      </c>
      <c r="B4" t="n">
        <v>52000</v>
      </c>
      <c r="C4" t="n">
        <v>0.15</v>
      </c>
      <c r="E4" s="9">
        <f t="array" ref="E4">AVERAGE(B2:B4)</f>
        <v/>
      </c>
      <c r="G4" t="inlineStr">
        <is>
          <t>Average entry price</t>
        </is>
      </c>
      <c r="H4" t="inlineStr">
        <is>
          <t>E2</t>
        </is>
      </c>
      <c r="I4" t="inlineStr">
        <is>
          <t>=SUMPRODUCT(B2:B4,C2:C4)/SUM(C2:C4)</t>
        </is>
      </c>
      <c r="J4" s="11" t="n">
        <v>56000</v>
      </c>
      <c r="K4" t="inlineStr">
        <is>
          <t>Excel &amp; Google Sheets</t>
        </is>
      </c>
    </row>
    <row r="5">
      <c r="G5" t="inlineStr">
        <is>
          <t>Total cost</t>
        </is>
      </c>
      <c r="H5" t="inlineStr">
        <is>
          <t>E3</t>
        </is>
      </c>
      <c r="I5" t="inlineStr">
        <is>
          <t>=SUMPRODUCT(B2:B4,C2:C4)</t>
        </is>
      </c>
      <c r="J5" s="11" t="n">
        <v>16800</v>
      </c>
      <c r="K5" t="inlineStr">
        <is>
          <t>Excel &amp; Google Sheets</t>
        </is>
      </c>
    </row>
    <row r="6">
      <c r="G6" t="inlineStr">
        <is>
          <t>Average of prices (wrong for DCA)</t>
        </is>
      </c>
      <c r="H6" t="inlineStr">
        <is>
          <t>E4</t>
        </is>
      </c>
      <c r="I6" t="inlineStr">
        <is>
          <t>=AVERAGE(B2:B4)</t>
        </is>
      </c>
      <c r="J6" s="11" t="n">
        <v>58000</v>
      </c>
      <c r="K6" t="inlineStr">
        <is>
          <t>Excel &amp; Google Sheets</t>
        </is>
      </c>
    </row>
    <row r="8">
      <c r="G8" t="inlineStr">
        <is>
          <t>Want this done for you? Ready-made templates: Trader Bundle https://payhip.com/b/QP8dD</t>
        </is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Price</t>
        </is>
      </c>
      <c r="B1" s="3" t="inlineStr">
        <is>
          <t>Cost</t>
        </is>
      </c>
      <c r="C1" s="3" t="inlineStr">
        <is>
          <t>Other costs</t>
        </is>
      </c>
      <c r="G1" s="4" t="inlineStr">
        <is>
          <t>Profit margin formula in Excel</t>
        </is>
      </c>
    </row>
    <row r="2">
      <c r="A2" t="n">
        <v>40</v>
      </c>
      <c r="B2" t="n">
        <v>26</v>
      </c>
      <c r="C2" t="n">
        <v>6</v>
      </c>
      <c r="E2" s="9">
        <f t="array" ref="E2">A2-B2</f>
        <v/>
      </c>
      <c r="G2" t="inlineStr">
        <is>
          <t>https://gosuoo.com/formulas/profit-margin-formula/</t>
        </is>
      </c>
    </row>
    <row r="3">
      <c r="E3" s="8">
        <f t="array" ref="E3">(A2-B2)/A2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E4" s="8">
        <f t="array" ref="E4">(A2-B2-C2)/A2</f>
        <v/>
      </c>
      <c r="G4" t="inlineStr">
        <is>
          <t>Gross profit</t>
        </is>
      </c>
      <c r="H4" t="inlineStr">
        <is>
          <t>E2</t>
        </is>
      </c>
      <c r="I4" t="inlineStr">
        <is>
          <t>=A2-B2</t>
        </is>
      </c>
      <c r="J4" s="11" t="n">
        <v>14</v>
      </c>
      <c r="K4" t="inlineStr">
        <is>
          <t>Excel &amp; Google Sheets</t>
        </is>
      </c>
    </row>
    <row r="5">
      <c r="E5" s="8">
        <f t="array" ref="E5">IFERROR((A2-B2)/A2,"")</f>
        <v/>
      </c>
      <c r="G5" t="inlineStr">
        <is>
          <t>Gross margin %</t>
        </is>
      </c>
      <c r="H5" t="inlineStr">
        <is>
          <t>E3</t>
        </is>
      </c>
      <c r="I5" t="inlineStr">
        <is>
          <t>=(A2-B2)/A2</t>
        </is>
      </c>
      <c r="J5" s="10" t="n">
        <v>0.35</v>
      </c>
      <c r="K5" t="inlineStr">
        <is>
          <t>Excel &amp; Google Sheets</t>
        </is>
      </c>
    </row>
    <row r="6">
      <c r="G6" t="inlineStr">
        <is>
          <t>Net margin %</t>
        </is>
      </c>
      <c r="H6" t="inlineStr">
        <is>
          <t>E4</t>
        </is>
      </c>
      <c r="I6" t="inlineStr">
        <is>
          <t>=(A2-B2-C2)/A2</t>
        </is>
      </c>
      <c r="J6" s="10" t="n">
        <v>0.2</v>
      </c>
      <c r="K6" t="inlineStr">
        <is>
          <t>Excel &amp; Google Sheets</t>
        </is>
      </c>
    </row>
    <row r="7">
      <c r="G7" t="inlineStr">
        <is>
          <t>Safe version for blank prices</t>
        </is>
      </c>
      <c r="H7" t="inlineStr">
        <is>
          <t>E5</t>
        </is>
      </c>
      <c r="I7" t="inlineStr">
        <is>
          <t>=IFERROR((A2-B2)/A2,"")</t>
        </is>
      </c>
      <c r="J7" s="10" t="n">
        <v>0.35</v>
      </c>
      <c r="K7" t="inlineStr">
        <is>
          <t>Excel &amp; Google Sheets</t>
        </is>
      </c>
    </row>
    <row r="9">
      <c r="G9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Cost</t>
        </is>
      </c>
      <c r="B1" s="3" t="inlineStr">
        <is>
          <t>Price</t>
        </is>
      </c>
      <c r="C1" s="3" t="inlineStr">
        <is>
          <t>Target margin</t>
        </is>
      </c>
      <c r="D1" s="3" t="inlineStr">
        <is>
          <t>Markup</t>
        </is>
      </c>
      <c r="H1" s="4" t="inlineStr">
        <is>
          <t>Excel formula: price from cost and target margin</t>
        </is>
      </c>
    </row>
    <row r="2">
      <c r="A2" t="n">
        <v>26</v>
      </c>
      <c r="B2" t="n">
        <v>40</v>
      </c>
      <c r="C2" t="n">
        <v>0.4</v>
      </c>
      <c r="D2" t="n">
        <v>0.5</v>
      </c>
      <c r="F2" s="8">
        <f t="array" ref="F2">(B2-A2)/A2</f>
        <v/>
      </c>
      <c r="H2" t="inlineStr">
        <is>
          <t>https://gosuoo.com/formulas/markup-and-price-from-margin/</t>
        </is>
      </c>
    </row>
    <row r="3">
      <c r="F3" s="9">
        <f t="array" ref="F3">A2/(1-C2)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F4" s="9">
        <f t="array" ref="F4">A2*(1+D2)</f>
        <v/>
      </c>
      <c r="H4" t="inlineStr">
        <is>
          <t>Markup %</t>
        </is>
      </c>
      <c r="I4" t="inlineStr">
        <is>
          <t>F2</t>
        </is>
      </c>
      <c r="J4" t="inlineStr">
        <is>
          <t>=(B2-A2)/A2</t>
        </is>
      </c>
      <c r="K4" s="10" t="n">
        <v>0.5384615384615384</v>
      </c>
      <c r="L4" t="inlineStr">
        <is>
          <t>Excel &amp; Google Sheets</t>
        </is>
      </c>
    </row>
    <row r="5">
      <c r="F5" s="8">
        <f t="array" ref="F5">C2/(1-C2)</f>
        <v/>
      </c>
      <c r="H5" t="inlineStr">
        <is>
          <t>Price for target margin</t>
        </is>
      </c>
      <c r="I5" t="inlineStr">
        <is>
          <t>F3</t>
        </is>
      </c>
      <c r="J5" t="inlineStr">
        <is>
          <t>=A2/(1-C2)</t>
        </is>
      </c>
      <c r="K5" s="11" t="n">
        <v>43.33333333333334</v>
      </c>
      <c r="L5" t="inlineStr">
        <is>
          <t>Excel &amp; Google Sheets</t>
        </is>
      </c>
    </row>
    <row r="6">
      <c r="H6" t="inlineStr">
        <is>
          <t>Price from markup</t>
        </is>
      </c>
      <c r="I6" t="inlineStr">
        <is>
          <t>F4</t>
        </is>
      </c>
      <c r="J6" t="inlineStr">
        <is>
          <t>=A2*(1+D2)</t>
        </is>
      </c>
      <c r="K6" s="11" t="n">
        <v>39</v>
      </c>
      <c r="L6" t="inlineStr">
        <is>
          <t>Excel &amp; Google Sheets</t>
        </is>
      </c>
    </row>
    <row r="7">
      <c r="H7" t="inlineStr">
        <is>
          <t>Margin → markup</t>
        </is>
      </c>
      <c r="I7" t="inlineStr">
        <is>
          <t>F5</t>
        </is>
      </c>
      <c r="J7" t="inlineStr">
        <is>
          <t>=C2/(1-C2)</t>
        </is>
      </c>
      <c r="K7" s="10" t="n">
        <v>0.6666666666666667</v>
      </c>
      <c r="L7" t="inlineStr">
        <is>
          <t>Excel &amp; Google Sheets</t>
        </is>
      </c>
    </row>
    <row r="9">
      <c r="H9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4" customWidth="1" min="6" max="6"/>
    <col width="60" customWidth="1" min="8" max="8"/>
  </cols>
  <sheetData>
    <row r="1">
      <c r="A1" t="inlineStr">
        <is>
          <t>Fixed costs / month</t>
        </is>
      </c>
      <c r="B1" t="n">
        <v>6000</v>
      </c>
      <c r="D1" s="5">
        <f t="array" ref="D1">ROUNDUP(B1/(B2-B3),0)</f>
        <v/>
      </c>
      <c r="F1" s="4" t="inlineStr">
        <is>
          <t>Break-even formula in Excel</t>
        </is>
      </c>
    </row>
    <row r="2">
      <c r="A2" t="inlineStr">
        <is>
          <t>Price per unit</t>
        </is>
      </c>
      <c r="B2" t="n">
        <v>25</v>
      </c>
      <c r="D2" s="9">
        <f t="array" ref="D2">B1/(1-B3/B2)</f>
        <v/>
      </c>
      <c r="F2" t="inlineStr">
        <is>
          <t>https://gosuoo.com/formulas/break-even-formula/</t>
        </is>
      </c>
    </row>
    <row r="3">
      <c r="A3" t="inlineStr">
        <is>
          <t>Variable cost per unit</t>
        </is>
      </c>
      <c r="B3" t="n">
        <v>13</v>
      </c>
      <c r="D3" s="8">
        <f t="array" ref="D3">(B2-B3)/B2</f>
        <v/>
      </c>
      <c r="F3" s="3" t="inlineStr">
        <is>
          <t>Formula</t>
        </is>
      </c>
      <c r="G3" s="3" t="inlineStr">
        <is>
          <t>Cell</t>
        </is>
      </c>
      <c r="H3" s="3" t="inlineStr">
        <is>
          <t>Formula text</t>
        </is>
      </c>
      <c r="I3" s="3" t="inlineStr">
        <is>
          <t>Expected</t>
        </is>
      </c>
      <c r="J3" s="3" t="inlineStr">
        <is>
          <t>Platform</t>
        </is>
      </c>
    </row>
    <row r="4">
      <c r="F4" t="inlineStr">
        <is>
          <t>Break-even units</t>
        </is>
      </c>
      <c r="G4" t="inlineStr">
        <is>
          <t>D1</t>
        </is>
      </c>
      <c r="H4" t="inlineStr">
        <is>
          <t>=ROUNDUP(B1/(B2-B3),0)</t>
        </is>
      </c>
      <c r="I4" t="n">
        <v>500</v>
      </c>
      <c r="J4" t="inlineStr">
        <is>
          <t>Excel &amp; Google Sheets</t>
        </is>
      </c>
    </row>
    <row r="5">
      <c r="F5" t="inlineStr">
        <is>
          <t>Break-even revenue</t>
        </is>
      </c>
      <c r="G5" t="inlineStr">
        <is>
          <t>D2</t>
        </is>
      </c>
      <c r="H5" t="inlineStr">
        <is>
          <t>=B1/(1-B3/B2)</t>
        </is>
      </c>
      <c r="I5" s="11" t="n">
        <v>12500</v>
      </c>
      <c r="J5" t="inlineStr">
        <is>
          <t>Excel &amp; Google Sheets</t>
        </is>
      </c>
    </row>
    <row r="6">
      <c r="F6" t="inlineStr">
        <is>
          <t>Contribution margin ratio</t>
        </is>
      </c>
      <c r="G6" t="inlineStr">
        <is>
          <t>D3</t>
        </is>
      </c>
      <c r="H6" t="inlineStr">
        <is>
          <t>=(B2-B3)/B2</t>
        </is>
      </c>
      <c r="I6" s="10" t="n">
        <v>0.48</v>
      </c>
      <c r="J6" t="inlineStr">
        <is>
          <t>Excel &amp; Google Sheets</t>
        </is>
      </c>
    </row>
    <row r="8">
      <c r="F8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4" customWidth="1" min="7" max="7"/>
    <col width="60" customWidth="1" min="9" max="9"/>
  </cols>
  <sheetData>
    <row r="1">
      <c r="A1" s="3" t="inlineStr">
        <is>
          <t>Net</t>
        </is>
      </c>
      <c r="B1" s="3" t="inlineStr">
        <is>
          <t>Gross</t>
        </is>
      </c>
      <c r="C1" s="3" t="inlineStr">
        <is>
          <t>VAT rate</t>
        </is>
      </c>
      <c r="G1" s="4" t="inlineStr">
        <is>
          <t>Excel formula to add or remove VAT</t>
        </is>
      </c>
    </row>
    <row r="2">
      <c r="A2" t="n">
        <v>100</v>
      </c>
      <c r="B2" t="n">
        <v>120</v>
      </c>
      <c r="C2" t="n">
        <v>0.2</v>
      </c>
      <c r="E2" s="9">
        <f t="array" ref="E2">A2*(1+C2)</f>
        <v/>
      </c>
      <c r="G2" t="inlineStr">
        <is>
          <t>https://gosuoo.com/formulas/vat-formula-add-remove/</t>
        </is>
      </c>
    </row>
    <row r="3">
      <c r="E3" s="9">
        <f t="array" ref="E3">B2/(1+C2)</f>
        <v/>
      </c>
      <c r="G3" s="3" t="inlineStr">
        <is>
          <t>Formula</t>
        </is>
      </c>
      <c r="H3" s="3" t="inlineStr">
        <is>
          <t>Cell</t>
        </is>
      </c>
      <c r="I3" s="3" t="inlineStr">
        <is>
          <t>Formula text</t>
        </is>
      </c>
      <c r="J3" s="3" t="inlineStr">
        <is>
          <t>Expected</t>
        </is>
      </c>
      <c r="K3" s="3" t="inlineStr">
        <is>
          <t>Platform</t>
        </is>
      </c>
    </row>
    <row r="4">
      <c r="E4" s="9">
        <f t="array" ref="E4">B2-B2/(1+C2)</f>
        <v/>
      </c>
      <c r="G4" t="inlineStr">
        <is>
          <t>Gross from net</t>
        </is>
      </c>
      <c r="H4" t="inlineStr">
        <is>
          <t>E2</t>
        </is>
      </c>
      <c r="I4" t="inlineStr">
        <is>
          <t>=A2*(1+C2)</t>
        </is>
      </c>
      <c r="J4" s="11" t="n">
        <v>120</v>
      </c>
      <c r="K4" t="inlineStr">
        <is>
          <t>Excel &amp; Google Sheets</t>
        </is>
      </c>
    </row>
    <row r="5">
      <c r="E5" s="9">
        <f t="array" ref="E5">B2*(1-C2)</f>
        <v/>
      </c>
      <c r="G5" t="inlineStr">
        <is>
          <t>Net from gross</t>
        </is>
      </c>
      <c r="H5" t="inlineStr">
        <is>
          <t>E3</t>
        </is>
      </c>
      <c r="I5" t="inlineStr">
        <is>
          <t>=B2/(1+C2)</t>
        </is>
      </c>
      <c r="J5" s="11" t="n">
        <v>100</v>
      </c>
      <c r="K5" t="inlineStr">
        <is>
          <t>Excel &amp; Google Sheets</t>
        </is>
      </c>
    </row>
    <row r="6">
      <c r="G6" t="inlineStr">
        <is>
          <t>VAT included in gross</t>
        </is>
      </c>
      <c r="H6" t="inlineStr">
        <is>
          <t>E4</t>
        </is>
      </c>
      <c r="I6" t="inlineStr">
        <is>
          <t>=B2-B2/(1+C2)</t>
        </is>
      </c>
      <c r="J6" s="11" t="n">
        <v>20</v>
      </c>
      <c r="K6" t="inlineStr">
        <is>
          <t>Excel &amp; Google Sheets</t>
        </is>
      </c>
    </row>
    <row r="7">
      <c r="G7" t="inlineStr">
        <is>
          <t>Common mistake</t>
        </is>
      </c>
      <c r="H7" t="inlineStr">
        <is>
          <t>E5</t>
        </is>
      </c>
      <c r="I7" t="inlineStr">
        <is>
          <t>=B2*(1-C2)</t>
        </is>
      </c>
      <c r="J7" s="11" t="n">
        <v>96</v>
      </c>
      <c r="K7" t="inlineStr">
        <is>
          <t>Excel &amp; Google Sheets</t>
        </is>
      </c>
    </row>
    <row r="9">
      <c r="G9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Old</t>
        </is>
      </c>
      <c r="B1" s="3" t="inlineStr">
        <is>
          <t>New</t>
        </is>
      </c>
      <c r="H1" s="4" t="inlineStr">
        <is>
          <t>Percentage change formula in Excel</t>
        </is>
      </c>
    </row>
    <row r="2">
      <c r="A2" t="n">
        <v>80</v>
      </c>
      <c r="B2" t="n">
        <v>92</v>
      </c>
      <c r="D2" s="8">
        <f t="array" ref="D2">(B2-A2)/A2</f>
        <v/>
      </c>
      <c r="E2" s="8">
        <f t="array" ref="E2">IF(A2=0,"n/a",(B2-A2)/A2)</f>
        <v/>
      </c>
      <c r="H2" t="inlineStr">
        <is>
          <t>https://gosuoo.com/formulas/percentage-change-formula/</t>
        </is>
      </c>
    </row>
    <row r="3">
      <c r="A3" t="n">
        <v>250</v>
      </c>
      <c r="B3" t="n">
        <v>200</v>
      </c>
      <c r="D3" s="8">
        <f t="array" ref="D3">(B3-A3)/A3</f>
        <v/>
      </c>
      <c r="E3" s="8">
        <f t="array" ref="E3">IF(A3=0,"n/a",(B3-A3)/A3)</f>
        <v/>
      </c>
      <c r="F3" s="8">
        <f t="array" ref="F3">A3/B3-1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t="n">
        <v>0</v>
      </c>
      <c r="B4" t="n">
        <v>15</v>
      </c>
      <c r="E4" s="8">
        <f t="array" ref="E4">IF(A4=0,"n/a",(B4-A4)/A4)</f>
        <v/>
      </c>
      <c r="H4" t="inlineStr">
        <is>
          <t>Percent change</t>
        </is>
      </c>
      <c r="I4" t="inlineStr">
        <is>
          <t>D2</t>
        </is>
      </c>
      <c r="J4" t="inlineStr">
        <is>
          <t>=(B2-A2)/A2</t>
        </is>
      </c>
      <c r="K4" s="10" t="n">
        <v>0.15</v>
      </c>
      <c r="L4" t="inlineStr">
        <is>
          <t>Excel &amp; Google Sheets</t>
        </is>
      </c>
    </row>
    <row r="5">
      <c r="H5" t="inlineStr">
        <is>
          <t>Zero-safe version</t>
        </is>
      </c>
      <c r="I5" t="inlineStr">
        <is>
          <t>E2</t>
        </is>
      </c>
      <c r="J5" t="inlineStr">
        <is>
          <t>=IF(A2=0,"n/a",(B2-A2)/A2)</t>
        </is>
      </c>
      <c r="K5" s="10" t="n">
        <v>0.15</v>
      </c>
      <c r="L5" t="inlineStr">
        <is>
          <t>Excel &amp; Google Sheets</t>
        </is>
      </c>
    </row>
    <row r="6">
      <c r="H6" t="inlineStr">
        <is>
          <t>Gain needed to recover a loss</t>
        </is>
      </c>
      <c r="I6" t="inlineStr">
        <is>
          <t>F3</t>
        </is>
      </c>
      <c r="J6" t="inlineStr">
        <is>
          <t>=A3/B3-1</t>
        </is>
      </c>
      <c r="K6" s="10" t="n">
        <v>0.25</v>
      </c>
      <c r="L6" t="inlineStr">
        <is>
          <t>Excel &amp; Google Sheets</t>
        </is>
      </c>
    </row>
    <row r="8">
      <c r="H8" t="inlineStr">
        <is>
          <t>Want this done for you? Ready-made templates: All 8 templates https://payhip.com/b/8pio7</t>
        </is>
      </c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4" customWidth="1" min="8" max="8"/>
    <col width="60" customWidth="1" min="10" max="10"/>
  </cols>
  <sheetData>
    <row r="1">
      <c r="A1" s="3" t="inlineStr">
        <is>
          <t>Region</t>
        </is>
      </c>
      <c r="B1" s="3" t="inlineStr">
        <is>
          <t>Product</t>
        </is>
      </c>
      <c r="C1" s="3" t="inlineStr">
        <is>
          <t>Sales</t>
        </is>
      </c>
      <c r="H1" s="4" t="inlineStr">
        <is>
          <t>Percentage of total formula in Excel</t>
        </is>
      </c>
    </row>
    <row r="2">
      <c r="A2" t="inlineStr">
        <is>
          <t>East</t>
        </is>
      </c>
      <c r="B2" t="inlineStr">
        <is>
          <t>Pens</t>
        </is>
      </c>
      <c r="C2" t="n">
        <v>120</v>
      </c>
      <c r="E2" s="8">
        <f t="array" ref="E2">C2/SUM($C$2:$C$7)</f>
        <v/>
      </c>
      <c r="F2" s="8">
        <f t="array" ref="F2">SUMIFS($C$2:$C$7,$A$2:$A$7,A2)/SUM($C$2:$C$7)</f>
        <v/>
      </c>
      <c r="H2" t="inlineStr">
        <is>
          <t>https://gosuoo.com/formulas/percentage-of-total/</t>
        </is>
      </c>
    </row>
    <row r="3">
      <c r="A3" t="inlineStr">
        <is>
          <t>West</t>
        </is>
      </c>
      <c r="B3" t="inlineStr">
        <is>
          <t>Pens</t>
        </is>
      </c>
      <c r="C3" t="n">
        <v>95</v>
      </c>
      <c r="E3" s="8">
        <f t="array" ref="E3">C3/SUM($C$2:$C$7)</f>
        <v/>
      </c>
      <c r="H3" s="3" t="inlineStr">
        <is>
          <t>Formula</t>
        </is>
      </c>
      <c r="I3" s="3" t="inlineStr">
        <is>
          <t>Cell</t>
        </is>
      </c>
      <c r="J3" s="3" t="inlineStr">
        <is>
          <t>Formula text</t>
        </is>
      </c>
      <c r="K3" s="3" t="inlineStr">
        <is>
          <t>Expected</t>
        </is>
      </c>
      <c r="L3" s="3" t="inlineStr">
        <is>
          <t>Platform</t>
        </is>
      </c>
    </row>
    <row r="4">
      <c r="A4" t="inlineStr">
        <is>
          <t>East</t>
        </is>
      </c>
      <c r="B4" t="inlineStr">
        <is>
          <t>Paper</t>
        </is>
      </c>
      <c r="C4" t="n">
        <v>180</v>
      </c>
      <c r="E4" s="8">
        <f t="array" ref="E4">C4/SUM($C$2:$C$7)</f>
        <v/>
      </c>
      <c r="H4" t="inlineStr">
        <is>
          <t>Share of total</t>
        </is>
      </c>
      <c r="I4" t="inlineStr">
        <is>
          <t>E2</t>
        </is>
      </c>
      <c r="J4" t="inlineStr">
        <is>
          <t>=C2/SUM($C$2:$C$7)</t>
        </is>
      </c>
      <c r="K4" s="10" t="n">
        <v>0.1621621621621622</v>
      </c>
      <c r="L4" t="inlineStr">
        <is>
          <t>Excel &amp; Google Sheets</t>
        </is>
      </c>
    </row>
    <row r="5">
      <c r="A5" t="inlineStr">
        <is>
          <t>North</t>
        </is>
      </c>
      <c r="B5" t="inlineStr">
        <is>
          <t>Pens</t>
        </is>
      </c>
      <c r="C5" t="n">
        <v>60</v>
      </c>
      <c r="E5" s="8">
        <f t="array" ref="E5">C5/SUM($C$2:$C$7)</f>
        <v/>
      </c>
      <c r="H5" t="inlineStr">
        <is>
          <t>Region's share of total</t>
        </is>
      </c>
      <c r="I5" t="inlineStr">
        <is>
          <t>F2</t>
        </is>
      </c>
      <c r="J5" t="inlineStr">
        <is>
          <t>=SUMIFS($C$2:$C$7,$A$2:$A$7,A2)/SUM($C$2:$C$7)</t>
        </is>
      </c>
      <c r="K5" s="10" t="n">
        <v>0.5067567567567568</v>
      </c>
      <c r="L5" t="inlineStr">
        <is>
          <t>Excel &amp; Google Sheets</t>
        </is>
      </c>
    </row>
    <row r="6">
      <c r="A6" t="inlineStr">
        <is>
          <t>West</t>
        </is>
      </c>
      <c r="B6" t="inlineStr">
        <is>
          <t>Paper</t>
        </is>
      </c>
      <c r="C6" t="n">
        <v>210</v>
      </c>
      <c r="E6" s="8">
        <f t="array" ref="E6">C6/SUM($C$2:$C$7)</f>
        <v/>
      </c>
    </row>
    <row r="7">
      <c r="A7" t="inlineStr">
        <is>
          <t>East</t>
        </is>
      </c>
      <c r="B7" t="inlineStr">
        <is>
          <t>Ink</t>
        </is>
      </c>
      <c r="C7" t="n">
        <v>75</v>
      </c>
      <c r="E7" s="8">
        <f t="array" ref="E7">C7/SUM($C$2:$C$7)</f>
        <v/>
      </c>
      <c r="H7" t="inlineStr">
        <is>
          <t>Want this done for you? Ready-made templates: Business Bundle https://payhip.com/b/vOST4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2026-10-15T16:43:13Z</dcterms:created>
  <dcterms:modified xmlns:dcterms="http://purl.org/dc/terms/" xmlns:xsi="http://www.w3.org/2001/XMLSchema-instance" xsi:type="dcterms:W3CDTF">2026-10-15T16:43:13Z</dcterms:modified>
</cp:coreProperties>
</file>